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Ingredient Rates" sheetId="2" state="visible" r:id="rId4"/>
    <sheet name="Service Rates" sheetId="3" state="visible" r:id="rId5"/>
    <sheet name="Dish Costing" sheetId="4" state="visible" r:id="rId6"/>
    <sheet name="Event Quote" sheetId="5" state="visible" r:id="rId7"/>
    <sheet name="Event Log"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<sst xmlns="http://schemas.openxmlformats.org/spreadsheetml/2006/main" count="450" uniqueCount="208">
  <si>
    <t xml:space="preserve">Catering Costing Template</t>
  </si>
  <si>
    <t xml:space="preserve">A per-event costing and pricing workbook for restaurants adding catering. Built by ChefDesk.</t>
  </si>
  <si>
    <t xml:space="preserve">COLOUR LEGEND</t>
  </si>
  <si>
    <t xml:space="preserve">Blue text</t>
  </si>
  <si>
    <t xml:space="preserve">You type here. These are your inputs.</t>
  </si>
  <si>
    <t xml:space="preserve">Black text</t>
  </si>
  <si>
    <t xml:space="preserve">Calculated by a formula. Do not overwrite.</t>
  </si>
  <si>
    <t xml:space="preserve">Green text</t>
  </si>
  <si>
    <t xml:space="preserve">Pulled automatically from another sheet. Do not overwrite.</t>
  </si>
  <si>
    <t xml:space="preserve">Yellow fill</t>
  </si>
  <si>
    <t xml:space="preserve">Key assumption. Check this on every single event.</t>
  </si>
  <si>
    <t xml:space="preserve">HOW TO USE IT</t>
  </si>
  <si>
    <t xml:space="preserve">1. Ingredient Rates</t>
  </si>
  <si>
    <t xml:space="preserve">Replace the example ingredients and rates with your own. Update rates whenever your buying price moves — everything downstream recalculates.</t>
  </si>
  <si>
    <t xml:space="preserve">2. Service Rates</t>
  </si>
  <si>
    <t xml:space="preserve">Set your standard rates for cooks, serving staff, transport, crockery, fuel and so on. These are the costs most often left out of a quote.</t>
  </si>
  <si>
    <t xml:space="preserve">3. Dish Costing</t>
  </si>
  <si>
    <t xml:space="preserve">For each dish, list the ingredients and the quantity needed for 100 portions. The sheet works out cost per portion. The summary table on the right feeds the quote sheet.</t>
  </si>
  <si>
    <t xml:space="preserve">4. Event Quote</t>
  </si>
  <si>
    <t xml:space="preserve">One event per copy of this sheet. Enter the guest count, pick the dishes, add the services, set your margin. It gives you a per-head price.</t>
  </si>
  <si>
    <t xml:space="preserve">5. Event Log</t>
  </si>
  <si>
    <t xml:space="preserve">After each event, record what it actually cost. This is the only way you will find out whether your assumptions were right.</t>
  </si>
  <si>
    <t xml:space="preserve">FIVE THINGS THAT DECIDE WHETHER YOU MAKE MONEY</t>
  </si>
  <si>
    <t xml:space="preserve">Enter costs INCLUSIVE of GST you pay</t>
  </si>
  <si>
    <t xml:space="preserve">Outdoor catering is taxed at 5% without input tax credit. The GST you pay on ingredients, equipment hire, packaging and transport is a real cost you cannot reclaim. If you enter costs excluding GST, your margin will be overstated. Verify your own position with your CA.</t>
  </si>
  <si>
    <t xml:space="preserve">Cook for more than the confirmed count</t>
  </si>
  <si>
    <t xml:space="preserve">Guest numbers go up, not down. The buffer % on the quote sheet handles this. Price against the CONFIRMED count, cook against the buffered count — that is deliberate, and the gap is a real cost you must carry.</t>
  </si>
  <si>
    <t xml:space="preserve">Never leave the service rates blank</t>
  </si>
  <si>
    <t xml:space="preserve">Transport, crockery, fuel, breakage and overtime are individually small and collectively decide the job. A quote with only food cost in it is not a quote.</t>
  </si>
  <si>
    <t xml:space="preserve">Lock the headcount in writing</t>
  </si>
  <si>
    <t xml:space="preserve">Set a deadline 48–72 hours before the event, and write down what happens if more guests arrive. Headcount disputes are the most common argument in catering and the easiest to prevent.</t>
  </si>
  <si>
    <t xml:space="preserve">Fill in the Event Log honestly</t>
  </si>
  <si>
    <t xml:space="preserve">Your quoted cost is a guess until an event proves it. Three honest logs will tell you more about your real margins than any template can.</t>
  </si>
  <si>
    <t xml:space="preserve">Note on the example data</t>
  </si>
  <si>
    <t xml:space="preserve">Every ingredient rate, service rate and dish recipe in this workbook is an EXAMPLE to show the expected format. None of it is researched or current. Replace all of it with your own figures before quoting anything.</t>
  </si>
  <si>
    <t xml:space="preserve">This workbook is a costing aid, not tax or legal advice.</t>
  </si>
  <si>
    <t xml:space="preserve">Ingredient Rates</t>
  </si>
  <si>
    <t xml:space="preserve">Your buying prices. Update these whenever your costs move — every dish and quote recalculates automatically.</t>
  </si>
  <si>
    <t xml:space="preserve">EXAMPLE DATA — replace with your own rates.</t>
  </si>
  <si>
    <t xml:space="preserve">Ingredient</t>
  </si>
  <si>
    <t xml:space="preserve">Unit</t>
  </si>
  <si>
    <t xml:space="preserve">Rate per unit</t>
  </si>
  <si>
    <t xml:space="preserve">Last updated</t>
  </si>
  <si>
    <t xml:space="preserve">Notes / supplier</t>
  </si>
  <si>
    <t xml:space="preserve">Paneer</t>
  </si>
  <si>
    <t xml:space="preserve">kg</t>
  </si>
  <si>
    <t xml:space="preserve">Example</t>
  </si>
  <si>
    <t xml:space="preserve">Chicken (curry cut)</t>
  </si>
  <si>
    <t xml:space="preserve">Basmati Rice</t>
  </si>
  <si>
    <t xml:space="preserve">Atta</t>
  </si>
  <si>
    <t xml:space="preserve">Black Dal (Urad)</t>
  </si>
  <si>
    <t xml:space="preserve">Rajma</t>
  </si>
  <si>
    <t xml:space="preserve">Onion</t>
  </si>
  <si>
    <t xml:space="preserve">Tomato</t>
  </si>
  <si>
    <t xml:space="preserve">Potato</t>
  </si>
  <si>
    <t xml:space="preserve">Carrot</t>
  </si>
  <si>
    <t xml:space="preserve">Cauliflower</t>
  </si>
  <si>
    <t xml:space="preserve">Capsicum</t>
  </si>
  <si>
    <t xml:space="preserve">Green Peas (frozen)</t>
  </si>
  <si>
    <t xml:space="preserve">Cucumber</t>
  </si>
  <si>
    <t xml:space="preserve">Green Chilli</t>
  </si>
  <si>
    <t xml:space="preserve">Lemon</t>
  </si>
  <si>
    <t xml:space="preserve">Coriander</t>
  </si>
  <si>
    <t xml:space="preserve">Mint</t>
  </si>
  <si>
    <t xml:space="preserve">Curd</t>
  </si>
  <si>
    <t xml:space="preserve">Butter</t>
  </si>
  <si>
    <t xml:space="preserve">Cream</t>
  </si>
  <si>
    <t xml:space="preserve">litre</t>
  </si>
  <si>
    <t xml:space="preserve">Ghee</t>
  </si>
  <si>
    <t xml:space="preserve">Refined Oil</t>
  </si>
  <si>
    <t xml:space="preserve">Cashew</t>
  </si>
  <si>
    <t xml:space="preserve">Khoya</t>
  </si>
  <si>
    <t xml:space="preserve">Milk Powder</t>
  </si>
  <si>
    <t xml:space="preserve">Sugar</t>
  </si>
  <si>
    <t xml:space="preserve">Salt</t>
  </si>
  <si>
    <t xml:space="preserve">Ginger Garlic Paste</t>
  </si>
  <si>
    <t xml:space="preserve">Mixed Spices</t>
  </si>
  <si>
    <t xml:space="preserve">Add more ingredients in the rows above. Rows up to 80 are already wired into the lookups.</t>
  </si>
  <si>
    <t xml:space="preserve">Service Rates</t>
  </si>
  <si>
    <t xml:space="preserve">Everything that is not food. These are the costs most commonly left out of a catering quote.</t>
  </si>
  <si>
    <t xml:space="preserve">Service / cost item</t>
  </si>
  <si>
    <t xml:space="preserve">Charged per</t>
  </si>
  <si>
    <t xml:space="preserve">Rate</t>
  </si>
  <si>
    <t xml:space="preserve">Notes</t>
  </si>
  <si>
    <t xml:space="preserve">Head Cook</t>
  </si>
  <si>
    <t xml:space="preserve">event</t>
  </si>
  <si>
    <t xml:space="preserve">Assistant Cook</t>
  </si>
  <si>
    <t xml:space="preserve">cook per event</t>
  </si>
  <si>
    <t xml:space="preserve">Serving Staff</t>
  </si>
  <si>
    <t xml:space="preserve">person per event</t>
  </si>
  <si>
    <t xml:space="preserve">Supervisor</t>
  </si>
  <si>
    <t xml:space="preserve">Transport (vehicle)</t>
  </si>
  <si>
    <t xml:space="preserve">trip</t>
  </si>
  <si>
    <t xml:space="preserve">Example — count return trips</t>
  </si>
  <si>
    <t xml:space="preserve">Crockery &amp; cutlery hire</t>
  </si>
  <si>
    <t xml:space="preserve">guest</t>
  </si>
  <si>
    <t xml:space="preserve">Chafing dish hire</t>
  </si>
  <si>
    <t xml:space="preserve">unit</t>
  </si>
  <si>
    <t xml:space="preserve">Live counter setup</t>
  </si>
  <si>
    <t xml:space="preserve">counter</t>
  </si>
  <si>
    <t xml:space="preserve">LPG / cooking fuel</t>
  </si>
  <si>
    <t xml:space="preserve">Disposables &amp; packaging</t>
  </si>
  <si>
    <t xml:space="preserve">Table linen</t>
  </si>
  <si>
    <t xml:space="preserve">table</t>
  </si>
  <si>
    <t xml:space="preserve">Water &amp; beverage setup</t>
  </si>
  <si>
    <t xml:space="preserve">Breakage &amp; loss allowance</t>
  </si>
  <si>
    <t xml:space="preserve">Example — do not skip this</t>
  </si>
  <si>
    <t xml:space="preserve">Equipment cleaning / return</t>
  </si>
  <si>
    <t xml:space="preserve">Dish Costing</t>
  </si>
  <si>
    <t xml:space="preserve">Left: ingredients per 100 portions for each dish. Right: cost per portion, which feeds the Event Quote sheet.</t>
  </si>
  <si>
    <t xml:space="preserve">EXAMPLE RECIPES — replace with your own.</t>
  </si>
  <si>
    <t xml:space="preserve">Dish</t>
  </si>
  <si>
    <t xml:space="preserve">Qty per 100 portions</t>
  </si>
  <si>
    <t xml:space="preserve">Line cost</t>
  </si>
  <si>
    <t xml:space="preserve">Cost per 100 portions</t>
  </si>
  <si>
    <t xml:space="preserve">Cost per portion</t>
  </si>
  <si>
    <t xml:space="preserve">Paneer Butter Masala</t>
  </si>
  <si>
    <t xml:space="preserve">Dal Makhani</t>
  </si>
  <si>
    <t xml:space="preserve">Veg Biryani</t>
  </si>
  <si>
    <t xml:space="preserve">Chicken Curry</t>
  </si>
  <si>
    <t xml:space="preserve">Jeera Rice</t>
  </si>
  <si>
    <t xml:space="preserve">Tandoori Roti (2 pc)</t>
  </si>
  <si>
    <t xml:space="preserve">Mixed Veg Raita</t>
  </si>
  <si>
    <t xml:space="preserve">Gulab Jamun (2 pc)</t>
  </si>
  <si>
    <t xml:space="preserve">Green Salad</t>
  </si>
  <si>
    <t xml:space="preserve">Dish names here must match the Dish column on the left exactly.</t>
  </si>
  <si>
    <t xml:space="preserve">"?" in Unit or Rate means the ingredient name does not match the Ingredient Rates sheet. Check the spelling.</t>
  </si>
  <si>
    <t xml:space="preserve">Event Quote</t>
  </si>
  <si>
    <t xml:space="preserve">One event per sheet. Copy this sheet for each new event. Blue cells are yours to fill.</t>
  </si>
  <si>
    <t xml:space="preserve">1. EVENT DETAILS</t>
  </si>
  <si>
    <t xml:space="preserve">Event name</t>
  </si>
  <si>
    <t xml:space="preserve">Sharma wedding reception</t>
  </si>
  <si>
    <t xml:space="preserve">Client name</t>
  </si>
  <si>
    <t xml:space="preserve">Mr R. Sharma</t>
  </si>
  <si>
    <t xml:space="preserve">Event date</t>
  </si>
  <si>
    <t xml:space="preserve">2026-11-18</t>
  </si>
  <si>
    <t xml:space="preserve">Venue</t>
  </si>
  <si>
    <t xml:space="preserve">Green Park Banquet Hall</t>
  </si>
  <si>
    <t xml:space="preserve">Confirmed guest count</t>
  </si>
  <si>
    <t xml:space="preserve">You price against this number.</t>
  </si>
  <si>
    <t xml:space="preserve">Overage buffer %</t>
  </si>
  <si>
    <t xml:space="preserve">Extra portions you cook because guest numbers rise. Never set this to zero.</t>
  </si>
  <si>
    <t xml:space="preserve">Guests to cook for</t>
  </si>
  <si>
    <t xml:space="preserve">Calculated. This is what the food costing uses.</t>
  </si>
  <si>
    <t xml:space="preserve">2. MENU</t>
  </si>
  <si>
    <t xml:space="preserve">Portions per guest</t>
  </si>
  <si>
    <t xml:space="preserve">Total food cost</t>
  </si>
  <si>
    <t xml:space="preserve">TOTAL FOOD COST</t>
  </si>
  <si>
    <t xml:space="preserve">Dish names must match the summary table on Dish Costing exactly.</t>
  </si>
  <si>
    <t xml:space="preserve">3. SERVICES &amp; DIRECT COSTS</t>
  </si>
  <si>
    <t xml:space="preserve">Quantity</t>
  </si>
  <si>
    <t xml:space="preserve">Total</t>
  </si>
  <si>
    <t xml:space="preserve">TOTAL SERVICE COST</t>
  </si>
  <si>
    <t xml:space="preserve">For per-guest items, quantity is linked to "guests to cook for".</t>
  </si>
  <si>
    <t xml:space="preserve">4. OTHER COSTS SPECIFIC TO THIS EVENT</t>
  </si>
  <si>
    <t xml:space="preserve">Item</t>
  </si>
  <si>
    <t xml:space="preserve">Amount</t>
  </si>
  <si>
    <t xml:space="preserve">Venue entry / vendor fee</t>
  </si>
  <si>
    <t xml:space="preserve">Overtime allowance</t>
  </si>
  <si>
    <t xml:space="preserve">Decor for the buffet counter</t>
  </si>
  <si>
    <t xml:space="preserve">TOTAL OTHER COSTS</t>
  </si>
  <si>
    <t xml:space="preserve">5. COSTING &amp; PRICE</t>
  </si>
  <si>
    <t xml:space="preserve">Total direct cost</t>
  </si>
  <si>
    <t xml:space="preserve">Food + services + other.</t>
  </si>
  <si>
    <t xml:space="preserve">Contingency %</t>
  </si>
  <si>
    <t xml:space="preserve">Cover for the things that always go wrong. Do not set to zero.</t>
  </si>
  <si>
    <t xml:space="preserve">Contingency amount</t>
  </si>
  <si>
    <t xml:space="preserve">TOTAL COST</t>
  </si>
  <si>
    <t xml:space="preserve">What this event actually costs you.</t>
  </si>
  <si>
    <t xml:space="preserve">Cost per head</t>
  </si>
  <si>
    <t xml:space="preserve">Against confirmed guests.</t>
  </si>
  <si>
    <t xml:space="preserve">Target gross margin %</t>
  </si>
  <si>
    <t xml:space="preserve">Your margin on the pre-tax price.</t>
  </si>
  <si>
    <t xml:space="preserve">Price before GST</t>
  </si>
  <si>
    <t xml:space="preserve">PRICE PER HEAD (before GST)</t>
  </si>
  <si>
    <t xml:space="preserve">This is the number you quote.</t>
  </si>
  <si>
    <t xml:space="preserve">GST rate on catering</t>
  </si>
  <si>
    <t xml:space="preserve">Outdoor catering, non-specified premises. Confirm with your CA.</t>
  </si>
  <si>
    <t xml:space="preserve">GST amount</t>
  </si>
  <si>
    <t xml:space="preserve">Customer pays (incl GST)</t>
  </si>
  <si>
    <t xml:space="preserve">Customer price per head (incl GST)</t>
  </si>
  <si>
    <t xml:space="preserve">Expected profit</t>
  </si>
  <si>
    <t xml:space="preserve">Actual margin achieved</t>
  </si>
  <si>
    <t xml:space="preserve">Should match your target above.</t>
  </si>
  <si>
    <t xml:space="preserve">Food cost as % of price</t>
  </si>
  <si>
    <t xml:space="preserve">Watch this across events.</t>
  </si>
  <si>
    <t xml:space="preserve">REMEMBER: outdoor catering at 5% does not allow input tax credit. Enter every cost above INCLUSIVE of the GST you paid on it, or your margin is overstated.</t>
  </si>
  <si>
    <t xml:space="preserve">Event Log</t>
  </si>
  <si>
    <t xml:space="preserve">Fill this in after every event. Quoted cost is a guess until an event proves it.</t>
  </si>
  <si>
    <t xml:space="preserve">Date</t>
  </si>
  <si>
    <t xml:space="preserve">Event</t>
  </si>
  <si>
    <t xml:space="preserve">Guests</t>
  </si>
  <si>
    <t xml:space="preserve">Price charged (excl GST)</t>
  </si>
  <si>
    <t xml:space="preserve">Cost quoted</t>
  </si>
  <si>
    <t xml:space="preserve">Cost actual</t>
  </si>
  <si>
    <t xml:space="preserve">Actual margin</t>
  </si>
  <si>
    <t xml:space="preserve">What went wrong / learn from this</t>
  </si>
  <si>
    <t xml:space="preserve">Sharma wedding reception (example row)</t>
  </si>
  <si>
    <t xml:space="preserve">Example row — delete it. Transport ran to 3 trips, not 2.</t>
  </si>
  <si>
    <t xml:space="preserve">SUMMARY</t>
  </si>
  <si>
    <t xml:space="preserve">Events logged</t>
  </si>
  <si>
    <t xml:space="preserve">Total guests served</t>
  </si>
  <si>
    <t xml:space="preserve">Total revenue (excl GST)</t>
  </si>
  <si>
    <t xml:space="preserve">Total actual cost</t>
  </si>
  <si>
    <t xml:space="preserve">Total profit</t>
  </si>
  <si>
    <t xml:space="preserve">Average margin across events</t>
  </si>
  <si>
    <t xml:space="preserve">Average cost overrun vs quote</t>
  </si>
  <si>
    <t xml:space="preserve">If this is consistently positive, your quotes are systematically under-costed. Raise your contingency %.</t>
  </si>
</sst>
</file>

<file path=xl/styles.xml><?xml version="1.0" encoding="utf-8"?>
<styleSheet xmlns="http://schemas.openxmlformats.org/spreadsheetml/2006/main">
  <numFmts count="6">
    <numFmt numFmtId="164" formatCode="General"/>
    <numFmt numFmtId="165" formatCode="\₹#,##0.00;&quot;(₹&quot;#,##0.00\);\-"/>
    <numFmt numFmtId="166" formatCode="#,##0.00"/>
    <numFmt numFmtId="167" formatCode="\₹#,##0;&quot;(₹&quot;#,##0\);\-"/>
    <numFmt numFmtId="168" formatCode="#,##0"/>
    <numFmt numFmtId="169" formatCode="0.0%"/>
  </numFmts>
  <fonts count="14">
    <font>
      <sz val="11"/>
      <color theme="1"/>
      <name val="Calibri"/>
      <family val="2"/>
      <charset val="1"/>
    </font>
    <font>
      <sz val="10"/>
      <name val="Arial"/>
      <family val="0"/>
    </font>
    <font>
      <sz val="10"/>
      <name val="Arial"/>
      <family val="0"/>
    </font>
    <font>
      <sz val="10"/>
      <name val="Arial"/>
      <family val="0"/>
    </font>
    <font>
      <b val="true"/>
      <sz val="16"/>
      <color rgb="FF1F3864"/>
      <name val="Arial"/>
      <family val="0"/>
      <charset val="1"/>
    </font>
    <font>
      <i val="true"/>
      <sz val="10"/>
      <color rgb="FF595959"/>
      <name val="Arial"/>
      <family val="0"/>
      <charset val="1"/>
    </font>
    <font>
      <b val="true"/>
      <sz val="11"/>
      <color rgb="FF1F3864"/>
      <name val="Arial"/>
      <family val="0"/>
      <charset val="1"/>
    </font>
    <font>
      <sz val="10"/>
      <color rgb="FF0000FF"/>
      <name val="Arial"/>
      <family val="0"/>
      <charset val="1"/>
    </font>
    <font>
      <sz val="10"/>
      <name val="Arial"/>
      <family val="0"/>
      <charset val="1"/>
    </font>
    <font>
      <sz val="10"/>
      <color rgb="FF008000"/>
      <name val="Arial"/>
      <family val="0"/>
      <charset val="1"/>
    </font>
    <font>
      <b val="true"/>
      <sz val="10"/>
      <name val="Arial"/>
      <family val="0"/>
      <charset val="1"/>
    </font>
    <font>
      <i val="true"/>
      <sz val="9"/>
      <color rgb="FF595959"/>
      <name val="Arial"/>
      <family val="0"/>
      <charset val="1"/>
    </font>
    <font>
      <b val="true"/>
      <sz val="10"/>
      <color rgb="FFFFFFFF"/>
      <name val="Arial"/>
      <family val="0"/>
      <charset val="1"/>
    </font>
    <font>
      <b val="true"/>
      <sz val="9"/>
      <color rgb="FFC00000"/>
      <name val="Arial"/>
      <family val="0"/>
      <charset val="1"/>
    </font>
  </fonts>
  <fills count="6">
    <fill>
      <patternFill patternType="none"/>
    </fill>
    <fill>
      <patternFill patternType="gray125"/>
    </fill>
    <fill>
      <patternFill patternType="solid">
        <fgColor rgb="FFFFFF99"/>
        <bgColor rgb="FFFFF2CC"/>
      </patternFill>
    </fill>
    <fill>
      <patternFill patternType="solid">
        <fgColor rgb="FF1F3864"/>
        <bgColor rgb="FF333333"/>
      </patternFill>
    </fill>
    <fill>
      <patternFill patternType="solid">
        <fgColor rgb="FFF2F2F2"/>
        <bgColor rgb="FFFFFFFF"/>
      </patternFill>
    </fill>
    <fill>
      <patternFill patternType="solid">
        <fgColor rgb="FFFFF2CC"/>
        <bgColor rgb="FFF2F2F2"/>
      </patternFill>
    </fill>
  </fills>
  <borders count="3">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right/>
      <top/>
      <bottom style="thin">
        <color rgb="FF1F386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3"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5" fontId="7" fillId="0" borderId="1" xfId="0" applyFont="true" applyBorder="true" applyAlignment="false" applyProtection="false">
      <alignment horizontal="general" vertical="bottom" textRotation="0" wrapText="fals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center" vertical="bottom" textRotation="0" wrapText="false" indent="0" shrinkToFit="false"/>
      <protection locked="true" hidden="false"/>
    </xf>
    <xf numFmtId="165" fontId="9" fillId="0" borderId="1" xfId="0" applyFont="true" applyBorder="true" applyAlignment="false" applyProtection="false">
      <alignment horizontal="general" vertical="bottom" textRotation="0" wrapText="false" indent="0" shrinkToFit="false"/>
      <protection locked="true" hidden="false"/>
    </xf>
    <xf numFmtId="165" fontId="8" fillId="0" borderId="1" xfId="0" applyFont="true" applyBorder="true" applyAlignment="false" applyProtection="false">
      <alignment horizontal="general" vertical="bottom" textRotation="0" wrapText="false" indent="0" shrinkToFit="false"/>
      <protection locked="true" hidden="false"/>
    </xf>
    <xf numFmtId="167" fontId="8" fillId="0" borderId="1" xfId="0" applyFont="tru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8" fontId="7" fillId="2" borderId="0" xfId="0" applyFont="true" applyBorder="false" applyAlignment="false" applyProtection="false">
      <alignment horizontal="general" vertical="bottom" textRotation="0" wrapText="false" indent="0" shrinkToFit="false"/>
      <protection locked="true" hidden="false"/>
    </xf>
    <xf numFmtId="169" fontId="7" fillId="2" borderId="0" xfId="0" applyFont="true" applyBorder="false" applyAlignment="false" applyProtection="false">
      <alignment horizontal="general" vertical="bottom" textRotation="0" wrapText="false" indent="0" shrinkToFit="false"/>
      <protection locked="true" hidden="false"/>
    </xf>
    <xf numFmtId="168" fontId="8" fillId="0" borderId="0" xfId="0" applyFont="true" applyBorder="false" applyAlignment="false" applyProtection="false">
      <alignment horizontal="general" vertical="bottom" textRotation="0" wrapText="false" indent="0" shrinkToFit="false"/>
      <protection locked="true" hidden="false"/>
    </xf>
    <xf numFmtId="164" fontId="10" fillId="4" borderId="0" xfId="0" applyFont="true" applyBorder="false" applyAlignment="false" applyProtection="false">
      <alignment horizontal="general" vertical="bottom" textRotation="0" wrapText="false" indent="0" shrinkToFit="false"/>
      <protection locked="true" hidden="false"/>
    </xf>
    <xf numFmtId="167" fontId="10" fillId="4" borderId="0" xfId="0" applyFont="true" applyBorder="false" applyAlignment="false" applyProtection="false">
      <alignment horizontal="general" vertical="bottom" textRotation="0" wrapText="false" indent="0" shrinkToFit="false"/>
      <protection locked="true" hidden="false"/>
    </xf>
    <xf numFmtId="166" fontId="8" fillId="0" borderId="1" xfId="0" applyFont="true" applyBorder="true" applyAlignment="false" applyProtection="false">
      <alignment horizontal="general" vertical="bottom" textRotation="0" wrapText="false" indent="0" shrinkToFit="false"/>
      <protection locked="true" hidden="false"/>
    </xf>
    <xf numFmtId="167" fontId="7" fillId="0" borderId="1" xfId="0" applyFont="true" applyBorder="true" applyAlignment="false" applyProtection="false">
      <alignment horizontal="general" vertical="bottom" textRotation="0" wrapText="fals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xf numFmtId="164" fontId="10" fillId="2" borderId="0" xfId="0" applyFont="tru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4" fontId="10" fillId="5" borderId="0" xfId="0" applyFont="true" applyBorder="false" applyAlignment="false" applyProtection="false">
      <alignment horizontal="general" vertical="bottom" textRotation="0" wrapText="false" indent="0" shrinkToFit="false"/>
      <protection locked="true" hidden="false"/>
    </xf>
    <xf numFmtId="165" fontId="10" fillId="5"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9" fontId="8"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8" fontId="7" fillId="0" borderId="1" xfId="0" applyFont="true" applyBorder="true" applyAlignment="false" applyProtection="false">
      <alignment horizontal="general" vertical="bottom" textRotation="0" wrapText="false" indent="0" shrinkToFit="false"/>
      <protection locked="true" hidden="false"/>
    </xf>
    <xf numFmtId="169" fontId="8"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88"/>
  </cols>
  <sheetData>
    <row r="1" customFormat="false" ht="24" hidden="false" customHeight="true" outlineLevel="0" collapsed="false">
      <c r="A1" s="1" t="s">
        <v>0</v>
      </c>
    </row>
    <row r="2" customFormat="false" ht="15" hidden="false" customHeight="false" outlineLevel="0" collapsed="false">
      <c r="A2" s="2" t="s">
        <v>1</v>
      </c>
    </row>
    <row r="4" customFormat="false" ht="15" hidden="false" customHeight="false" outlineLevel="0" collapsed="false">
      <c r="B4" s="3" t="s">
        <v>2</v>
      </c>
    </row>
    <row r="5" customFormat="false" ht="15" hidden="false" customHeight="false" outlineLevel="0" collapsed="false">
      <c r="B5" s="4" t="s">
        <v>3</v>
      </c>
      <c r="C5" s="5" t="s">
        <v>4</v>
      </c>
    </row>
    <row r="6" customFormat="false" ht="15" hidden="false" customHeight="false" outlineLevel="0" collapsed="false">
      <c r="B6" s="5" t="s">
        <v>5</v>
      </c>
      <c r="C6" s="5" t="s">
        <v>6</v>
      </c>
    </row>
    <row r="7" customFormat="false" ht="15" hidden="false" customHeight="false" outlineLevel="0" collapsed="false">
      <c r="B7" s="6" t="s">
        <v>7</v>
      </c>
      <c r="C7" s="5" t="s">
        <v>8</v>
      </c>
    </row>
    <row r="8" customFormat="false" ht="15" hidden="false" customHeight="false" outlineLevel="0" collapsed="false">
      <c r="B8" s="7" t="s">
        <v>9</v>
      </c>
      <c r="C8" s="5" t="s">
        <v>10</v>
      </c>
    </row>
    <row r="10" customFormat="false" ht="15" hidden="false" customHeight="false" outlineLevel="0" collapsed="false">
      <c r="B10" s="3" t="s">
        <v>11</v>
      </c>
    </row>
    <row r="11" customFormat="false" ht="30" hidden="false" customHeight="true" outlineLevel="0" collapsed="false">
      <c r="B11" s="8" t="s">
        <v>12</v>
      </c>
      <c r="C11" s="9" t="s">
        <v>13</v>
      </c>
    </row>
    <row r="12" customFormat="false" ht="30" hidden="false" customHeight="true" outlineLevel="0" collapsed="false">
      <c r="B12" s="8" t="s">
        <v>14</v>
      </c>
      <c r="C12" s="9" t="s">
        <v>15</v>
      </c>
    </row>
    <row r="13" customFormat="false" ht="30" hidden="false" customHeight="true" outlineLevel="0" collapsed="false">
      <c r="B13" s="8" t="s">
        <v>16</v>
      </c>
      <c r="C13" s="9" t="s">
        <v>17</v>
      </c>
    </row>
    <row r="14" customFormat="false" ht="30" hidden="false" customHeight="true" outlineLevel="0" collapsed="false">
      <c r="B14" s="8" t="s">
        <v>18</v>
      </c>
      <c r="C14" s="9" t="s">
        <v>19</v>
      </c>
    </row>
    <row r="15" customFormat="false" ht="30" hidden="false" customHeight="true" outlineLevel="0" collapsed="false">
      <c r="B15" s="8" t="s">
        <v>20</v>
      </c>
      <c r="C15" s="9" t="s">
        <v>21</v>
      </c>
    </row>
    <row r="17" customFormat="false" ht="15" hidden="false" customHeight="false" outlineLevel="0" collapsed="false">
      <c r="B17" s="3" t="s">
        <v>22</v>
      </c>
    </row>
    <row r="18" customFormat="false" ht="42" hidden="false" customHeight="true" outlineLevel="0" collapsed="false">
      <c r="B18" s="10" t="s">
        <v>23</v>
      </c>
      <c r="C18" s="9" t="s">
        <v>24</v>
      </c>
    </row>
    <row r="19" customFormat="false" ht="42" hidden="false" customHeight="true" outlineLevel="0" collapsed="false">
      <c r="B19" s="10" t="s">
        <v>25</v>
      </c>
      <c r="C19" s="9" t="s">
        <v>26</v>
      </c>
    </row>
    <row r="20" customFormat="false" ht="42" hidden="false" customHeight="true" outlineLevel="0" collapsed="false">
      <c r="B20" s="10" t="s">
        <v>27</v>
      </c>
      <c r="C20" s="9" t="s">
        <v>28</v>
      </c>
    </row>
    <row r="21" customFormat="false" ht="42" hidden="false" customHeight="true" outlineLevel="0" collapsed="false">
      <c r="B21" s="10" t="s">
        <v>29</v>
      </c>
      <c r="C21" s="9" t="s">
        <v>30</v>
      </c>
    </row>
    <row r="22" customFormat="false" ht="42" hidden="false" customHeight="true" outlineLevel="0" collapsed="false">
      <c r="B22" s="10" t="s">
        <v>31</v>
      </c>
      <c r="C22" s="9" t="s">
        <v>32</v>
      </c>
    </row>
    <row r="25" customFormat="false" ht="30" hidden="false" customHeight="true" outlineLevel="0" collapsed="false">
      <c r="B25" s="8" t="s">
        <v>33</v>
      </c>
      <c r="C25" s="11" t="s">
        <v>34</v>
      </c>
    </row>
    <row r="27" customFormat="false" ht="15" hidden="false" customHeight="false" outlineLevel="0" collapsed="false">
      <c r="C27" s="12" t="s">
        <v>35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8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10"/>
    <col collapsed="false" customWidth="true" hidden="false" outlineLevel="0" max="5" min="4" style="0" width="16"/>
    <col collapsed="false" customWidth="true" hidden="false" outlineLevel="0" max="6" min="6" style="0" width="40"/>
  </cols>
  <sheetData>
    <row r="1" customFormat="false" ht="24" hidden="false" customHeight="true" outlineLevel="0" collapsed="false">
      <c r="A1" s="1" t="s">
        <v>36</v>
      </c>
    </row>
    <row r="2" customFormat="false" ht="15" hidden="false" customHeight="false" outlineLevel="0" collapsed="false">
      <c r="A2" s="2" t="s">
        <v>37</v>
      </c>
    </row>
    <row r="4" customFormat="false" ht="15" hidden="false" customHeight="false" outlineLevel="0" collapsed="false">
      <c r="B4" s="12" t="s">
        <v>38</v>
      </c>
    </row>
    <row r="6" customFormat="false" ht="27.75" hidden="false" customHeight="true" outlineLevel="0" collapsed="false">
      <c r="B6" s="13" t="s">
        <v>39</v>
      </c>
      <c r="C6" s="13" t="s">
        <v>40</v>
      </c>
      <c r="D6" s="13" t="s">
        <v>41</v>
      </c>
      <c r="E6" s="13" t="s">
        <v>42</v>
      </c>
      <c r="F6" s="13" t="s">
        <v>43</v>
      </c>
    </row>
    <row r="7" customFormat="false" ht="15" hidden="false" customHeight="false" outlineLevel="0" collapsed="false">
      <c r="B7" s="14" t="s">
        <v>44</v>
      </c>
      <c r="C7" s="14" t="s">
        <v>45</v>
      </c>
      <c r="D7" s="15" t="n">
        <v>380</v>
      </c>
      <c r="E7" s="14"/>
      <c r="F7" s="16" t="s">
        <v>46</v>
      </c>
    </row>
    <row r="8" customFormat="false" ht="15" hidden="false" customHeight="false" outlineLevel="0" collapsed="false">
      <c r="B8" s="14" t="s">
        <v>47</v>
      </c>
      <c r="C8" s="14" t="s">
        <v>45</v>
      </c>
      <c r="D8" s="15" t="n">
        <v>240</v>
      </c>
      <c r="E8" s="14"/>
      <c r="F8" s="16" t="s">
        <v>46</v>
      </c>
    </row>
    <row r="9" customFormat="false" ht="15" hidden="false" customHeight="false" outlineLevel="0" collapsed="false">
      <c r="B9" s="14" t="s">
        <v>48</v>
      </c>
      <c r="C9" s="14" t="s">
        <v>45</v>
      </c>
      <c r="D9" s="15" t="n">
        <v>110</v>
      </c>
      <c r="E9" s="14"/>
      <c r="F9" s="16" t="s">
        <v>46</v>
      </c>
    </row>
    <row r="10" customFormat="false" ht="15" hidden="false" customHeight="false" outlineLevel="0" collapsed="false">
      <c r="B10" s="14" t="s">
        <v>49</v>
      </c>
      <c r="C10" s="14" t="s">
        <v>45</v>
      </c>
      <c r="D10" s="15" t="n">
        <v>45</v>
      </c>
      <c r="E10" s="14"/>
      <c r="F10" s="16" t="s">
        <v>46</v>
      </c>
    </row>
    <row r="11" customFormat="false" ht="15" hidden="false" customHeight="false" outlineLevel="0" collapsed="false">
      <c r="B11" s="14" t="s">
        <v>50</v>
      </c>
      <c r="C11" s="14" t="s">
        <v>45</v>
      </c>
      <c r="D11" s="15" t="n">
        <v>130</v>
      </c>
      <c r="E11" s="14"/>
      <c r="F11" s="16" t="s">
        <v>46</v>
      </c>
    </row>
    <row r="12" customFormat="false" ht="15" hidden="false" customHeight="false" outlineLevel="0" collapsed="false">
      <c r="B12" s="14" t="s">
        <v>51</v>
      </c>
      <c r="C12" s="14" t="s">
        <v>45</v>
      </c>
      <c r="D12" s="15" t="n">
        <v>120</v>
      </c>
      <c r="E12" s="14"/>
      <c r="F12" s="16" t="s">
        <v>46</v>
      </c>
    </row>
    <row r="13" customFormat="false" ht="15" hidden="false" customHeight="false" outlineLevel="0" collapsed="false">
      <c r="B13" s="14" t="s">
        <v>52</v>
      </c>
      <c r="C13" s="14" t="s">
        <v>45</v>
      </c>
      <c r="D13" s="15" t="n">
        <v>35</v>
      </c>
      <c r="E13" s="14"/>
      <c r="F13" s="16" t="s">
        <v>46</v>
      </c>
    </row>
    <row r="14" customFormat="false" ht="15" hidden="false" customHeight="false" outlineLevel="0" collapsed="false">
      <c r="B14" s="14" t="s">
        <v>53</v>
      </c>
      <c r="C14" s="14" t="s">
        <v>45</v>
      </c>
      <c r="D14" s="15" t="n">
        <v>40</v>
      </c>
      <c r="E14" s="14"/>
      <c r="F14" s="16" t="s">
        <v>46</v>
      </c>
    </row>
    <row r="15" customFormat="false" ht="15" hidden="false" customHeight="false" outlineLevel="0" collapsed="false">
      <c r="B15" s="14" t="s">
        <v>54</v>
      </c>
      <c r="C15" s="14" t="s">
        <v>45</v>
      </c>
      <c r="D15" s="15" t="n">
        <v>30</v>
      </c>
      <c r="E15" s="14"/>
      <c r="F15" s="16" t="s">
        <v>46</v>
      </c>
    </row>
    <row r="16" customFormat="false" ht="15" hidden="false" customHeight="false" outlineLevel="0" collapsed="false">
      <c r="B16" s="14" t="s">
        <v>55</v>
      </c>
      <c r="C16" s="14" t="s">
        <v>45</v>
      </c>
      <c r="D16" s="15" t="n">
        <v>45</v>
      </c>
      <c r="E16" s="14"/>
      <c r="F16" s="16" t="s">
        <v>46</v>
      </c>
    </row>
    <row r="17" customFormat="false" ht="15" hidden="false" customHeight="false" outlineLevel="0" collapsed="false">
      <c r="B17" s="14" t="s">
        <v>56</v>
      </c>
      <c r="C17" s="14" t="s">
        <v>45</v>
      </c>
      <c r="D17" s="15" t="n">
        <v>40</v>
      </c>
      <c r="E17" s="14"/>
      <c r="F17" s="16" t="s">
        <v>46</v>
      </c>
    </row>
    <row r="18" customFormat="false" ht="15" hidden="false" customHeight="false" outlineLevel="0" collapsed="false">
      <c r="B18" s="14" t="s">
        <v>57</v>
      </c>
      <c r="C18" s="14" t="s">
        <v>45</v>
      </c>
      <c r="D18" s="15" t="n">
        <v>60</v>
      </c>
      <c r="E18" s="14"/>
      <c r="F18" s="16" t="s">
        <v>46</v>
      </c>
    </row>
    <row r="19" customFormat="false" ht="15" hidden="false" customHeight="false" outlineLevel="0" collapsed="false">
      <c r="B19" s="14" t="s">
        <v>58</v>
      </c>
      <c r="C19" s="14" t="s">
        <v>45</v>
      </c>
      <c r="D19" s="15" t="n">
        <v>120</v>
      </c>
      <c r="E19" s="14"/>
      <c r="F19" s="16" t="s">
        <v>46</v>
      </c>
    </row>
    <row r="20" customFormat="false" ht="15" hidden="false" customHeight="false" outlineLevel="0" collapsed="false">
      <c r="B20" s="14" t="s">
        <v>59</v>
      </c>
      <c r="C20" s="14" t="s">
        <v>45</v>
      </c>
      <c r="D20" s="15" t="n">
        <v>40</v>
      </c>
      <c r="E20" s="14"/>
      <c r="F20" s="16" t="s">
        <v>46</v>
      </c>
    </row>
    <row r="21" customFormat="false" ht="15" hidden="false" customHeight="false" outlineLevel="0" collapsed="false">
      <c r="B21" s="14" t="s">
        <v>60</v>
      </c>
      <c r="C21" s="14" t="s">
        <v>45</v>
      </c>
      <c r="D21" s="15" t="n">
        <v>80</v>
      </c>
      <c r="E21" s="14"/>
      <c r="F21" s="16" t="s">
        <v>46</v>
      </c>
    </row>
    <row r="22" customFormat="false" ht="15" hidden="false" customHeight="false" outlineLevel="0" collapsed="false">
      <c r="B22" s="14" t="s">
        <v>61</v>
      </c>
      <c r="C22" s="14" t="s">
        <v>45</v>
      </c>
      <c r="D22" s="15" t="n">
        <v>80</v>
      </c>
      <c r="E22" s="14"/>
      <c r="F22" s="16" t="s">
        <v>46</v>
      </c>
    </row>
    <row r="23" customFormat="false" ht="15" hidden="false" customHeight="false" outlineLevel="0" collapsed="false">
      <c r="B23" s="14" t="s">
        <v>62</v>
      </c>
      <c r="C23" s="14" t="s">
        <v>45</v>
      </c>
      <c r="D23" s="15" t="n">
        <v>60</v>
      </c>
      <c r="E23" s="14"/>
      <c r="F23" s="16" t="s">
        <v>46</v>
      </c>
    </row>
    <row r="24" customFormat="false" ht="15" hidden="false" customHeight="false" outlineLevel="0" collapsed="false">
      <c r="B24" s="14" t="s">
        <v>63</v>
      </c>
      <c r="C24" s="14" t="s">
        <v>45</v>
      </c>
      <c r="D24" s="15" t="n">
        <v>80</v>
      </c>
      <c r="E24" s="14"/>
      <c r="F24" s="16" t="s">
        <v>46</v>
      </c>
    </row>
    <row r="25" customFormat="false" ht="15" hidden="false" customHeight="false" outlineLevel="0" collapsed="false">
      <c r="B25" s="14" t="s">
        <v>64</v>
      </c>
      <c r="C25" s="14" t="s">
        <v>45</v>
      </c>
      <c r="D25" s="15" t="n">
        <v>70</v>
      </c>
      <c r="E25" s="14"/>
      <c r="F25" s="16" t="s">
        <v>46</v>
      </c>
    </row>
    <row r="26" customFormat="false" ht="15" hidden="false" customHeight="false" outlineLevel="0" collapsed="false">
      <c r="B26" s="14" t="s">
        <v>65</v>
      </c>
      <c r="C26" s="14" t="s">
        <v>45</v>
      </c>
      <c r="D26" s="15" t="n">
        <v>560</v>
      </c>
      <c r="E26" s="14"/>
      <c r="F26" s="16" t="s">
        <v>46</v>
      </c>
    </row>
    <row r="27" customFormat="false" ht="15" hidden="false" customHeight="false" outlineLevel="0" collapsed="false">
      <c r="B27" s="14" t="s">
        <v>66</v>
      </c>
      <c r="C27" s="14" t="s">
        <v>67</v>
      </c>
      <c r="D27" s="15" t="n">
        <v>240</v>
      </c>
      <c r="E27" s="14"/>
      <c r="F27" s="16" t="s">
        <v>46</v>
      </c>
    </row>
    <row r="28" customFormat="false" ht="15" hidden="false" customHeight="false" outlineLevel="0" collapsed="false">
      <c r="B28" s="14" t="s">
        <v>68</v>
      </c>
      <c r="C28" s="14" t="s">
        <v>45</v>
      </c>
      <c r="D28" s="15" t="n">
        <v>650</v>
      </c>
      <c r="E28" s="14"/>
      <c r="F28" s="16" t="s">
        <v>46</v>
      </c>
    </row>
    <row r="29" customFormat="false" ht="15" hidden="false" customHeight="false" outlineLevel="0" collapsed="false">
      <c r="B29" s="14" t="s">
        <v>69</v>
      </c>
      <c r="C29" s="14" t="s">
        <v>67</v>
      </c>
      <c r="D29" s="15" t="n">
        <v>140</v>
      </c>
      <c r="E29" s="14"/>
      <c r="F29" s="16" t="s">
        <v>46</v>
      </c>
    </row>
    <row r="30" customFormat="false" ht="15" hidden="false" customHeight="false" outlineLevel="0" collapsed="false">
      <c r="B30" s="14" t="s">
        <v>70</v>
      </c>
      <c r="C30" s="14" t="s">
        <v>45</v>
      </c>
      <c r="D30" s="15" t="n">
        <v>900</v>
      </c>
      <c r="E30" s="14"/>
      <c r="F30" s="16" t="s">
        <v>46</v>
      </c>
    </row>
    <row r="31" customFormat="false" ht="15" hidden="false" customHeight="false" outlineLevel="0" collapsed="false">
      <c r="B31" s="14" t="s">
        <v>71</v>
      </c>
      <c r="C31" s="14" t="s">
        <v>45</v>
      </c>
      <c r="D31" s="15" t="n">
        <v>400</v>
      </c>
      <c r="E31" s="14"/>
      <c r="F31" s="16" t="s">
        <v>46</v>
      </c>
    </row>
    <row r="32" customFormat="false" ht="15" hidden="false" customHeight="false" outlineLevel="0" collapsed="false">
      <c r="B32" s="14" t="s">
        <v>72</v>
      </c>
      <c r="C32" s="14" t="s">
        <v>45</v>
      </c>
      <c r="D32" s="15" t="n">
        <v>340</v>
      </c>
      <c r="E32" s="14"/>
      <c r="F32" s="16" t="s">
        <v>46</v>
      </c>
    </row>
    <row r="33" customFormat="false" ht="15" hidden="false" customHeight="false" outlineLevel="0" collapsed="false">
      <c r="B33" s="14" t="s">
        <v>73</v>
      </c>
      <c r="C33" s="14" t="s">
        <v>45</v>
      </c>
      <c r="D33" s="15" t="n">
        <v>48</v>
      </c>
      <c r="E33" s="14"/>
      <c r="F33" s="16" t="s">
        <v>46</v>
      </c>
    </row>
    <row r="34" customFormat="false" ht="15" hidden="false" customHeight="false" outlineLevel="0" collapsed="false">
      <c r="B34" s="14" t="s">
        <v>74</v>
      </c>
      <c r="C34" s="14" t="s">
        <v>45</v>
      </c>
      <c r="D34" s="15" t="n">
        <v>22</v>
      </c>
      <c r="E34" s="14"/>
      <c r="F34" s="16" t="s">
        <v>46</v>
      </c>
    </row>
    <row r="35" customFormat="false" ht="15" hidden="false" customHeight="false" outlineLevel="0" collapsed="false">
      <c r="B35" s="14" t="s">
        <v>75</v>
      </c>
      <c r="C35" s="14" t="s">
        <v>45</v>
      </c>
      <c r="D35" s="15" t="n">
        <v>180</v>
      </c>
      <c r="E35" s="14"/>
      <c r="F35" s="16" t="s">
        <v>46</v>
      </c>
    </row>
    <row r="36" customFormat="false" ht="15" hidden="false" customHeight="false" outlineLevel="0" collapsed="false">
      <c r="B36" s="14" t="s">
        <v>76</v>
      </c>
      <c r="C36" s="14" t="s">
        <v>45</v>
      </c>
      <c r="D36" s="15" t="n">
        <v>450</v>
      </c>
      <c r="E36" s="14"/>
      <c r="F36" s="16" t="s">
        <v>46</v>
      </c>
    </row>
    <row r="37" customFormat="false" ht="15" hidden="false" customHeight="false" outlineLevel="0" collapsed="false">
      <c r="B37" s="14"/>
      <c r="C37" s="14"/>
      <c r="D37" s="15"/>
      <c r="E37" s="14"/>
      <c r="F37" s="14"/>
    </row>
    <row r="38" customFormat="false" ht="15" hidden="false" customHeight="false" outlineLevel="0" collapsed="false">
      <c r="B38" s="14"/>
      <c r="C38" s="14"/>
      <c r="D38" s="15"/>
      <c r="E38" s="14"/>
      <c r="F38" s="14"/>
    </row>
    <row r="39" customFormat="false" ht="15" hidden="false" customHeight="false" outlineLevel="0" collapsed="false">
      <c r="B39" s="14"/>
      <c r="C39" s="14"/>
      <c r="D39" s="15"/>
      <c r="E39" s="14"/>
      <c r="F39" s="14"/>
    </row>
    <row r="40" customFormat="false" ht="15" hidden="false" customHeight="false" outlineLevel="0" collapsed="false">
      <c r="B40" s="14"/>
      <c r="C40" s="14"/>
      <c r="D40" s="15"/>
      <c r="E40" s="14"/>
      <c r="F40" s="14"/>
    </row>
    <row r="41" customFormat="false" ht="15" hidden="false" customHeight="false" outlineLevel="0" collapsed="false">
      <c r="B41" s="14"/>
      <c r="C41" s="14"/>
      <c r="D41" s="15"/>
      <c r="E41" s="14"/>
      <c r="F41" s="14"/>
    </row>
    <row r="42" customFormat="false" ht="15" hidden="false" customHeight="false" outlineLevel="0" collapsed="false">
      <c r="B42" s="14"/>
      <c r="C42" s="14"/>
      <c r="D42" s="15"/>
      <c r="E42" s="14"/>
      <c r="F42" s="14"/>
    </row>
    <row r="43" customFormat="false" ht="15" hidden="false" customHeight="false" outlineLevel="0" collapsed="false">
      <c r="B43" s="14"/>
      <c r="C43" s="14"/>
      <c r="D43" s="15"/>
      <c r="E43" s="14"/>
      <c r="F43" s="14"/>
    </row>
    <row r="44" customFormat="false" ht="15" hidden="false" customHeight="false" outlineLevel="0" collapsed="false">
      <c r="B44" s="14"/>
      <c r="C44" s="14"/>
      <c r="D44" s="15"/>
      <c r="E44" s="14"/>
      <c r="F44" s="14"/>
    </row>
    <row r="45" customFormat="false" ht="15" hidden="false" customHeight="false" outlineLevel="0" collapsed="false">
      <c r="B45" s="14"/>
      <c r="C45" s="14"/>
      <c r="D45" s="15"/>
      <c r="E45" s="14"/>
      <c r="F45" s="14"/>
    </row>
    <row r="46" customFormat="false" ht="15" hidden="false" customHeight="false" outlineLevel="0" collapsed="false">
      <c r="B46" s="14"/>
      <c r="C46" s="14"/>
      <c r="D46" s="15"/>
      <c r="E46" s="14"/>
      <c r="F46" s="14"/>
    </row>
    <row r="47" customFormat="false" ht="15" hidden="false" customHeight="false" outlineLevel="0" collapsed="false">
      <c r="B47" s="14"/>
      <c r="C47" s="14"/>
      <c r="D47" s="15"/>
      <c r="E47" s="14"/>
      <c r="F47" s="14"/>
    </row>
    <row r="48" customFormat="false" ht="15" hidden="false" customHeight="false" outlineLevel="0" collapsed="false">
      <c r="B48" s="14"/>
      <c r="C48" s="14"/>
      <c r="D48" s="15"/>
      <c r="E48" s="14"/>
      <c r="F48" s="14"/>
    </row>
    <row r="49" customFormat="false" ht="15" hidden="false" customHeight="false" outlineLevel="0" collapsed="false">
      <c r="B49" s="14"/>
      <c r="C49" s="14"/>
      <c r="D49" s="15"/>
      <c r="E49" s="14"/>
      <c r="F49" s="14"/>
    </row>
    <row r="50" customFormat="false" ht="15" hidden="false" customHeight="false" outlineLevel="0" collapsed="false">
      <c r="B50" s="14"/>
      <c r="C50" s="14"/>
      <c r="D50" s="15"/>
      <c r="E50" s="14"/>
      <c r="F50" s="14"/>
    </row>
    <row r="51" customFormat="false" ht="15" hidden="false" customHeight="false" outlineLevel="0" collapsed="false">
      <c r="B51" s="14"/>
      <c r="C51" s="14"/>
      <c r="D51" s="15"/>
      <c r="E51" s="14"/>
      <c r="F51" s="14"/>
    </row>
    <row r="52" customFormat="false" ht="15" hidden="false" customHeight="false" outlineLevel="0" collapsed="false">
      <c r="B52" s="14"/>
      <c r="C52" s="14"/>
      <c r="D52" s="15"/>
      <c r="E52" s="14"/>
      <c r="F52" s="14"/>
    </row>
    <row r="53" customFormat="false" ht="15" hidden="false" customHeight="false" outlineLevel="0" collapsed="false">
      <c r="B53" s="14"/>
      <c r="C53" s="14"/>
      <c r="D53" s="15"/>
      <c r="E53" s="14"/>
      <c r="F53" s="14"/>
    </row>
    <row r="54" customFormat="false" ht="15" hidden="false" customHeight="false" outlineLevel="0" collapsed="false">
      <c r="B54" s="14"/>
      <c r="C54" s="14"/>
      <c r="D54" s="15"/>
      <c r="E54" s="14"/>
      <c r="F54" s="14"/>
    </row>
    <row r="55" customFormat="false" ht="15" hidden="false" customHeight="false" outlineLevel="0" collapsed="false">
      <c r="B55" s="14"/>
      <c r="C55" s="14"/>
      <c r="D55" s="15"/>
      <c r="E55" s="14"/>
      <c r="F55" s="14"/>
    </row>
    <row r="56" customFormat="false" ht="15" hidden="false" customHeight="false" outlineLevel="0" collapsed="false">
      <c r="B56" s="14"/>
      <c r="C56" s="14"/>
      <c r="D56" s="15"/>
      <c r="E56" s="14"/>
      <c r="F56" s="14"/>
    </row>
    <row r="57" customFormat="false" ht="15" hidden="false" customHeight="false" outlineLevel="0" collapsed="false">
      <c r="B57" s="14"/>
      <c r="C57" s="14"/>
      <c r="D57" s="15"/>
      <c r="E57" s="14"/>
      <c r="F57" s="14"/>
    </row>
    <row r="58" customFormat="false" ht="15" hidden="false" customHeight="false" outlineLevel="0" collapsed="false">
      <c r="B58" s="14"/>
      <c r="C58" s="14"/>
      <c r="D58" s="15"/>
      <c r="E58" s="14"/>
      <c r="F58" s="14"/>
    </row>
    <row r="59" customFormat="false" ht="15" hidden="false" customHeight="false" outlineLevel="0" collapsed="false">
      <c r="B59" s="14"/>
      <c r="C59" s="14"/>
      <c r="D59" s="15"/>
      <c r="E59" s="14"/>
      <c r="F59" s="14"/>
    </row>
    <row r="60" customFormat="false" ht="15" hidden="false" customHeight="false" outlineLevel="0" collapsed="false">
      <c r="B60" s="14"/>
      <c r="C60" s="14"/>
      <c r="D60" s="15"/>
      <c r="E60" s="14"/>
      <c r="F60" s="14"/>
    </row>
    <row r="61" customFormat="false" ht="15" hidden="false" customHeight="false" outlineLevel="0" collapsed="false">
      <c r="B61" s="14"/>
      <c r="C61" s="14"/>
      <c r="D61" s="15"/>
      <c r="E61" s="14"/>
      <c r="F61" s="14"/>
    </row>
    <row r="62" customFormat="false" ht="15" hidden="false" customHeight="false" outlineLevel="0" collapsed="false">
      <c r="B62" s="14"/>
      <c r="C62" s="14"/>
      <c r="D62" s="15"/>
      <c r="E62" s="14"/>
      <c r="F62" s="14"/>
    </row>
    <row r="63" customFormat="false" ht="15" hidden="false" customHeight="false" outlineLevel="0" collapsed="false">
      <c r="B63" s="14"/>
      <c r="C63" s="14"/>
      <c r="D63" s="15"/>
      <c r="E63" s="14"/>
      <c r="F63" s="14"/>
    </row>
    <row r="64" customFormat="false" ht="15" hidden="false" customHeight="false" outlineLevel="0" collapsed="false">
      <c r="B64" s="14"/>
      <c r="C64" s="14"/>
      <c r="D64" s="15"/>
      <c r="E64" s="14"/>
      <c r="F64" s="14"/>
    </row>
    <row r="65" customFormat="false" ht="15" hidden="false" customHeight="false" outlineLevel="0" collapsed="false">
      <c r="B65" s="14"/>
      <c r="C65" s="14"/>
      <c r="D65" s="15"/>
      <c r="E65" s="14"/>
      <c r="F65" s="14"/>
    </row>
    <row r="66" customFormat="false" ht="15" hidden="false" customHeight="false" outlineLevel="0" collapsed="false">
      <c r="B66" s="14"/>
      <c r="C66" s="14"/>
      <c r="D66" s="15"/>
      <c r="E66" s="14"/>
      <c r="F66" s="14"/>
    </row>
    <row r="67" customFormat="false" ht="15" hidden="false" customHeight="false" outlineLevel="0" collapsed="false">
      <c r="B67" s="14"/>
      <c r="C67" s="14"/>
      <c r="D67" s="15"/>
      <c r="E67" s="14"/>
      <c r="F67" s="14"/>
    </row>
    <row r="68" customFormat="false" ht="15" hidden="false" customHeight="false" outlineLevel="0" collapsed="false">
      <c r="B68" s="14"/>
      <c r="C68" s="14"/>
      <c r="D68" s="15"/>
      <c r="E68" s="14"/>
      <c r="F68" s="14"/>
    </row>
    <row r="69" customFormat="false" ht="15" hidden="false" customHeight="false" outlineLevel="0" collapsed="false">
      <c r="B69" s="14"/>
      <c r="C69" s="14"/>
      <c r="D69" s="15"/>
      <c r="E69" s="14"/>
      <c r="F69" s="14"/>
    </row>
    <row r="70" customFormat="false" ht="15" hidden="false" customHeight="false" outlineLevel="0" collapsed="false">
      <c r="B70" s="14"/>
      <c r="C70" s="14"/>
      <c r="D70" s="15"/>
      <c r="E70" s="14"/>
      <c r="F70" s="14"/>
    </row>
    <row r="71" customFormat="false" ht="15" hidden="false" customHeight="false" outlineLevel="0" collapsed="false">
      <c r="B71" s="14"/>
      <c r="C71" s="14"/>
      <c r="D71" s="15"/>
      <c r="E71" s="14"/>
      <c r="F71" s="14"/>
    </row>
    <row r="72" customFormat="false" ht="15" hidden="false" customHeight="false" outlineLevel="0" collapsed="false">
      <c r="B72" s="14"/>
      <c r="C72" s="14"/>
      <c r="D72" s="15"/>
      <c r="E72" s="14"/>
      <c r="F72" s="14"/>
    </row>
    <row r="73" customFormat="false" ht="15" hidden="false" customHeight="false" outlineLevel="0" collapsed="false">
      <c r="B73" s="14"/>
      <c r="C73" s="14"/>
      <c r="D73" s="15"/>
      <c r="E73" s="14"/>
      <c r="F73" s="14"/>
    </row>
    <row r="74" customFormat="false" ht="15" hidden="false" customHeight="false" outlineLevel="0" collapsed="false">
      <c r="B74" s="14"/>
      <c r="C74" s="14"/>
      <c r="D74" s="15"/>
      <c r="E74" s="14"/>
      <c r="F74" s="14"/>
    </row>
    <row r="75" customFormat="false" ht="15" hidden="false" customHeight="false" outlineLevel="0" collapsed="false">
      <c r="B75" s="14"/>
      <c r="C75" s="14"/>
      <c r="D75" s="15"/>
      <c r="E75" s="14"/>
      <c r="F75" s="14"/>
    </row>
    <row r="76" customFormat="false" ht="15" hidden="false" customHeight="false" outlineLevel="0" collapsed="false">
      <c r="B76" s="14"/>
      <c r="C76" s="14"/>
      <c r="D76" s="15"/>
      <c r="E76" s="14"/>
      <c r="F76" s="14"/>
    </row>
    <row r="77" customFormat="false" ht="15" hidden="false" customHeight="false" outlineLevel="0" collapsed="false">
      <c r="B77" s="14"/>
      <c r="C77" s="14"/>
      <c r="D77" s="15"/>
      <c r="E77" s="14"/>
      <c r="F77" s="14"/>
    </row>
    <row r="78" customFormat="false" ht="15" hidden="false" customHeight="false" outlineLevel="0" collapsed="false">
      <c r="B78" s="14"/>
      <c r="C78" s="14"/>
      <c r="D78" s="15"/>
      <c r="E78" s="14"/>
      <c r="F78" s="14"/>
    </row>
    <row r="79" customFormat="false" ht="15" hidden="false" customHeight="false" outlineLevel="0" collapsed="false">
      <c r="B79" s="14"/>
      <c r="C79" s="14"/>
      <c r="D79" s="15"/>
      <c r="E79" s="14"/>
      <c r="F79" s="14"/>
    </row>
    <row r="80" customFormat="false" ht="15" hidden="false" customHeight="false" outlineLevel="0" collapsed="false">
      <c r="B80" s="14"/>
      <c r="C80" s="14"/>
      <c r="D80" s="15"/>
      <c r="E80" s="14"/>
      <c r="F80" s="14"/>
    </row>
    <row r="82" customFormat="false" ht="15" hidden="false" customHeight="false" outlineLevel="0" collapsed="false">
      <c r="B82" s="12" t="s">
        <v>77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2"/>
    <col collapsed="false" customWidth="true" hidden="false" outlineLevel="0" max="3" min="3" style="0" width="22"/>
    <col collapsed="false" customWidth="true" hidden="false" outlineLevel="0" max="4" min="4" style="0" width="16"/>
    <col collapsed="false" customWidth="true" hidden="false" outlineLevel="0" max="5" min="5" style="0" width="50"/>
  </cols>
  <sheetData>
    <row r="1" customFormat="false" ht="24" hidden="false" customHeight="true" outlineLevel="0" collapsed="false">
      <c r="A1" s="1" t="s">
        <v>78</v>
      </c>
    </row>
    <row r="2" customFormat="false" ht="15" hidden="false" customHeight="false" outlineLevel="0" collapsed="false">
      <c r="A2" s="2" t="s">
        <v>79</v>
      </c>
    </row>
    <row r="4" customFormat="false" ht="15" hidden="false" customHeight="false" outlineLevel="0" collapsed="false">
      <c r="B4" s="12" t="s">
        <v>38</v>
      </c>
    </row>
    <row r="6" customFormat="false" ht="27.75" hidden="false" customHeight="true" outlineLevel="0" collapsed="false">
      <c r="B6" s="13" t="s">
        <v>80</v>
      </c>
      <c r="C6" s="13" t="s">
        <v>81</v>
      </c>
      <c r="D6" s="13" t="s">
        <v>82</v>
      </c>
      <c r="E6" s="13" t="s">
        <v>83</v>
      </c>
    </row>
    <row r="7" customFormat="false" ht="15" hidden="false" customHeight="false" outlineLevel="0" collapsed="false">
      <c r="B7" s="14" t="s">
        <v>84</v>
      </c>
      <c r="C7" s="14" t="s">
        <v>85</v>
      </c>
      <c r="D7" s="15" t="n">
        <v>2500</v>
      </c>
      <c r="E7" s="16" t="s">
        <v>46</v>
      </c>
    </row>
    <row r="8" customFormat="false" ht="15" hidden="false" customHeight="false" outlineLevel="0" collapsed="false">
      <c r="B8" s="14" t="s">
        <v>86</v>
      </c>
      <c r="C8" s="14" t="s">
        <v>87</v>
      </c>
      <c r="D8" s="15" t="n">
        <v>1500</v>
      </c>
      <c r="E8" s="16" t="s">
        <v>46</v>
      </c>
    </row>
    <row r="9" customFormat="false" ht="15" hidden="false" customHeight="false" outlineLevel="0" collapsed="false">
      <c r="B9" s="14" t="s">
        <v>88</v>
      </c>
      <c r="C9" s="14" t="s">
        <v>89</v>
      </c>
      <c r="D9" s="15" t="n">
        <v>900</v>
      </c>
      <c r="E9" s="16" t="s">
        <v>46</v>
      </c>
    </row>
    <row r="10" customFormat="false" ht="15" hidden="false" customHeight="false" outlineLevel="0" collapsed="false">
      <c r="B10" s="14" t="s">
        <v>90</v>
      </c>
      <c r="C10" s="14" t="s">
        <v>85</v>
      </c>
      <c r="D10" s="15" t="n">
        <v>2000</v>
      </c>
      <c r="E10" s="16" t="s">
        <v>46</v>
      </c>
    </row>
    <row r="11" customFormat="false" ht="15" hidden="false" customHeight="false" outlineLevel="0" collapsed="false">
      <c r="B11" s="14" t="s">
        <v>91</v>
      </c>
      <c r="C11" s="14" t="s">
        <v>92</v>
      </c>
      <c r="D11" s="15" t="n">
        <v>2500</v>
      </c>
      <c r="E11" s="16" t="s">
        <v>93</v>
      </c>
    </row>
    <row r="12" customFormat="false" ht="15" hidden="false" customHeight="false" outlineLevel="0" collapsed="false">
      <c r="B12" s="14" t="s">
        <v>94</v>
      </c>
      <c r="C12" s="14" t="s">
        <v>95</v>
      </c>
      <c r="D12" s="15" t="n">
        <v>35</v>
      </c>
      <c r="E12" s="16" t="s">
        <v>46</v>
      </c>
    </row>
    <row r="13" customFormat="false" ht="15" hidden="false" customHeight="false" outlineLevel="0" collapsed="false">
      <c r="B13" s="14" t="s">
        <v>96</v>
      </c>
      <c r="C13" s="14" t="s">
        <v>97</v>
      </c>
      <c r="D13" s="15" t="n">
        <v>350</v>
      </c>
      <c r="E13" s="16" t="s">
        <v>46</v>
      </c>
    </row>
    <row r="14" customFormat="false" ht="15" hidden="false" customHeight="false" outlineLevel="0" collapsed="false">
      <c r="B14" s="14" t="s">
        <v>98</v>
      </c>
      <c r="C14" s="14" t="s">
        <v>99</v>
      </c>
      <c r="D14" s="15" t="n">
        <v>3000</v>
      </c>
      <c r="E14" s="16" t="s">
        <v>46</v>
      </c>
    </row>
    <row r="15" customFormat="false" ht="15" hidden="false" customHeight="false" outlineLevel="0" collapsed="false">
      <c r="B15" s="14" t="s">
        <v>100</v>
      </c>
      <c r="C15" s="14" t="s">
        <v>85</v>
      </c>
      <c r="D15" s="15" t="n">
        <v>800</v>
      </c>
      <c r="E15" s="16" t="s">
        <v>46</v>
      </c>
    </row>
    <row r="16" customFormat="false" ht="15" hidden="false" customHeight="false" outlineLevel="0" collapsed="false">
      <c r="B16" s="14" t="s">
        <v>101</v>
      </c>
      <c r="C16" s="14" t="s">
        <v>95</v>
      </c>
      <c r="D16" s="15" t="n">
        <v>18</v>
      </c>
      <c r="E16" s="16" t="s">
        <v>46</v>
      </c>
    </row>
    <row r="17" customFormat="false" ht="15" hidden="false" customHeight="false" outlineLevel="0" collapsed="false">
      <c r="B17" s="14" t="s">
        <v>102</v>
      </c>
      <c r="C17" s="14" t="s">
        <v>103</v>
      </c>
      <c r="D17" s="15" t="n">
        <v>150</v>
      </c>
      <c r="E17" s="16" t="s">
        <v>46</v>
      </c>
    </row>
    <row r="18" customFormat="false" ht="15" hidden="false" customHeight="false" outlineLevel="0" collapsed="false">
      <c r="B18" s="14" t="s">
        <v>104</v>
      </c>
      <c r="C18" s="14" t="s">
        <v>95</v>
      </c>
      <c r="D18" s="15" t="n">
        <v>12</v>
      </c>
      <c r="E18" s="16" t="s">
        <v>46</v>
      </c>
    </row>
    <row r="19" customFormat="false" ht="15" hidden="false" customHeight="false" outlineLevel="0" collapsed="false">
      <c r="B19" s="14" t="s">
        <v>105</v>
      </c>
      <c r="C19" s="14" t="s">
        <v>85</v>
      </c>
      <c r="D19" s="15" t="n">
        <v>1000</v>
      </c>
      <c r="E19" s="16" t="s">
        <v>106</v>
      </c>
    </row>
    <row r="20" customFormat="false" ht="15" hidden="false" customHeight="false" outlineLevel="0" collapsed="false">
      <c r="B20" s="14" t="s">
        <v>107</v>
      </c>
      <c r="C20" s="14" t="s">
        <v>85</v>
      </c>
      <c r="D20" s="15" t="n">
        <v>600</v>
      </c>
      <c r="E20" s="16" t="s">
        <v>46</v>
      </c>
    </row>
    <row r="21" customFormat="false" ht="15" hidden="false" customHeight="false" outlineLevel="0" collapsed="false">
      <c r="B21" s="14"/>
      <c r="C21" s="14"/>
      <c r="D21" s="15"/>
      <c r="E21" s="14"/>
    </row>
    <row r="22" customFormat="false" ht="15" hidden="false" customHeight="false" outlineLevel="0" collapsed="false">
      <c r="B22" s="14"/>
      <c r="C22" s="14"/>
      <c r="D22" s="15"/>
      <c r="E22" s="14"/>
    </row>
    <row r="23" customFormat="false" ht="15" hidden="false" customHeight="false" outlineLevel="0" collapsed="false">
      <c r="B23" s="14"/>
      <c r="C23" s="14"/>
      <c r="D23" s="15"/>
      <c r="E23" s="14"/>
    </row>
    <row r="24" customFormat="false" ht="15" hidden="false" customHeight="false" outlineLevel="0" collapsed="false">
      <c r="B24" s="14"/>
      <c r="C24" s="14"/>
      <c r="D24" s="15"/>
      <c r="E24" s="14"/>
    </row>
    <row r="25" customFormat="false" ht="15" hidden="false" customHeight="false" outlineLevel="0" collapsed="false">
      <c r="B25" s="14"/>
      <c r="C25" s="14"/>
      <c r="D25" s="15"/>
      <c r="E25" s="14"/>
    </row>
    <row r="26" customFormat="false" ht="15" hidden="false" customHeight="false" outlineLevel="0" collapsed="false">
      <c r="B26" s="14"/>
      <c r="C26" s="14"/>
      <c r="D26" s="15"/>
      <c r="E26" s="14"/>
    </row>
    <row r="27" customFormat="false" ht="15" hidden="false" customHeight="false" outlineLevel="0" collapsed="false">
      <c r="B27" s="14"/>
      <c r="C27" s="14"/>
      <c r="D27" s="15"/>
      <c r="E27" s="14"/>
    </row>
    <row r="28" customFormat="false" ht="15" hidden="false" customHeight="false" outlineLevel="0" collapsed="false">
      <c r="B28" s="14"/>
      <c r="C28" s="14"/>
      <c r="D28" s="15"/>
      <c r="E28" s="14"/>
    </row>
    <row r="29" customFormat="false" ht="15" hidden="false" customHeight="false" outlineLevel="0" collapsed="false">
      <c r="B29" s="14"/>
      <c r="C29" s="14"/>
      <c r="D29" s="15"/>
      <c r="E29" s="14"/>
    </row>
    <row r="30" customFormat="false" ht="15" hidden="false" customHeight="false" outlineLevel="0" collapsed="false">
      <c r="B30" s="14"/>
      <c r="C30" s="14"/>
      <c r="D30" s="15"/>
      <c r="E30" s="14"/>
    </row>
    <row r="31" customFormat="false" ht="15" hidden="false" customHeight="false" outlineLevel="0" collapsed="false">
      <c r="B31" s="14"/>
      <c r="C31" s="14"/>
      <c r="D31" s="15"/>
      <c r="E31" s="14"/>
    </row>
    <row r="32" customFormat="false" ht="15" hidden="false" customHeight="false" outlineLevel="0" collapsed="false">
      <c r="B32" s="14"/>
      <c r="C32" s="14"/>
      <c r="D32" s="15"/>
      <c r="E32" s="14"/>
    </row>
    <row r="33" customFormat="false" ht="15" hidden="false" customHeight="false" outlineLevel="0" collapsed="false">
      <c r="B33" s="14"/>
      <c r="C33" s="14"/>
      <c r="D33" s="15"/>
      <c r="E33" s="14"/>
    </row>
    <row r="34" customFormat="false" ht="15" hidden="false" customHeight="false" outlineLevel="0" collapsed="false">
      <c r="B34" s="14"/>
      <c r="C34" s="14"/>
      <c r="D34" s="15"/>
      <c r="E34" s="14"/>
    </row>
    <row r="35" customFormat="false" ht="15" hidden="false" customHeight="false" outlineLevel="0" collapsed="false">
      <c r="B35" s="14"/>
      <c r="C35" s="14"/>
      <c r="D35" s="15"/>
      <c r="E35" s="14"/>
    </row>
    <row r="36" customFormat="false" ht="15" hidden="false" customHeight="false" outlineLevel="0" collapsed="false">
      <c r="B36" s="14"/>
      <c r="C36" s="14"/>
      <c r="D36" s="15"/>
      <c r="E36" s="14"/>
    </row>
    <row r="37" customFormat="false" ht="15" hidden="false" customHeight="false" outlineLevel="0" collapsed="false">
      <c r="B37" s="14"/>
      <c r="C37" s="14"/>
      <c r="D37" s="15"/>
      <c r="E37" s="14"/>
    </row>
    <row r="38" customFormat="false" ht="15" hidden="false" customHeight="false" outlineLevel="0" collapsed="false">
      <c r="B38" s="14"/>
      <c r="C38" s="14"/>
      <c r="D38" s="15"/>
      <c r="E38" s="14"/>
    </row>
    <row r="39" customFormat="false" ht="15" hidden="false" customHeight="false" outlineLevel="0" collapsed="false">
      <c r="B39" s="14"/>
      <c r="C39" s="14"/>
      <c r="D39" s="15"/>
      <c r="E39" s="14"/>
    </row>
    <row r="40" customFormat="false" ht="15" hidden="false" customHeight="false" outlineLevel="0" collapsed="false">
      <c r="B40" s="14"/>
      <c r="C40" s="14"/>
      <c r="D40" s="15"/>
      <c r="E40" s="14"/>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26"/>
    <col collapsed="false" customWidth="true" hidden="false" outlineLevel="0" max="3" min="3" style="0" width="16"/>
    <col collapsed="false" customWidth="true" hidden="false" outlineLevel="0" max="4" min="4" style="0" width="10"/>
    <col collapsed="false" customWidth="true" hidden="false" outlineLevel="0" max="6" min="5" style="0" width="14"/>
    <col collapsed="false" customWidth="true" hidden="false" outlineLevel="0" max="7" min="7" style="0" width="3"/>
    <col collapsed="false" customWidth="true" hidden="false" outlineLevel="0" max="8" min="8" style="0" width="26"/>
    <col collapsed="false" customWidth="true" hidden="false" outlineLevel="0" max="9" min="9" style="0" width="18"/>
    <col collapsed="false" customWidth="true" hidden="false" outlineLevel="0" max="10" min="10" style="0" width="16"/>
  </cols>
  <sheetData>
    <row r="1" customFormat="false" ht="24" hidden="false" customHeight="true" outlineLevel="0" collapsed="false">
      <c r="A1" s="1" t="s">
        <v>108</v>
      </c>
    </row>
    <row r="2" customFormat="false" ht="15" hidden="false" customHeight="false" outlineLevel="0" collapsed="false">
      <c r="A2" s="2" t="s">
        <v>109</v>
      </c>
    </row>
    <row r="4" customFormat="false" ht="15" hidden="false" customHeight="false" outlineLevel="0" collapsed="false">
      <c r="A4" s="12" t="s">
        <v>110</v>
      </c>
    </row>
    <row r="6" customFormat="false" ht="30" hidden="false" customHeight="true" outlineLevel="0" collapsed="false">
      <c r="A6" s="13" t="s">
        <v>111</v>
      </c>
      <c r="B6" s="13" t="s">
        <v>39</v>
      </c>
      <c r="C6" s="13" t="s">
        <v>112</v>
      </c>
      <c r="D6" s="13" t="s">
        <v>40</v>
      </c>
      <c r="E6" s="13" t="s">
        <v>82</v>
      </c>
      <c r="F6" s="13" t="s">
        <v>113</v>
      </c>
      <c r="H6" s="13" t="s">
        <v>111</v>
      </c>
      <c r="I6" s="13" t="s">
        <v>114</v>
      </c>
      <c r="J6" s="13" t="s">
        <v>115</v>
      </c>
    </row>
    <row r="7" customFormat="false" ht="15" hidden="false" customHeight="false" outlineLevel="0" collapsed="false">
      <c r="A7" s="14" t="s">
        <v>116</v>
      </c>
      <c r="B7" s="14" t="s">
        <v>44</v>
      </c>
      <c r="C7" s="17" t="n">
        <v>10</v>
      </c>
      <c r="D7" s="18" t="str">
        <f aca="false">IF($B7="","",IFERROR(INDEX('Ingredient Rates'!$C$7:$C$80,MATCH($B7,'Ingredient Rates'!$B$7:$B$80,0)),"?"))</f>
        <v>kg</v>
      </c>
      <c r="E7" s="19" t="n">
        <f aca="false">IF($B7="","",IFERROR(INDEX('Ingredient Rates'!$D$7:$D$80,MATCH($B7,'Ingredient Rates'!$B$7:$B$80,0)),"?"))</f>
        <v>380</v>
      </c>
      <c r="F7" s="20" t="n">
        <f aca="false">IFERROR($C7*$E7,"")</f>
        <v>3800</v>
      </c>
      <c r="H7" s="14" t="s">
        <v>116</v>
      </c>
      <c r="I7" s="21" t="n">
        <f aca="false">IF($H7="","",SUMIFS($F$7:$F$220,$A$7:$A$220,$H7))</f>
        <v>6921.3</v>
      </c>
      <c r="J7" s="20" t="n">
        <f aca="false">IF($H7="","",$I7/100)</f>
        <v>69.213</v>
      </c>
    </row>
    <row r="8" customFormat="false" ht="15" hidden="false" customHeight="false" outlineLevel="0" collapsed="false">
      <c r="A8" s="14" t="s">
        <v>116</v>
      </c>
      <c r="B8" s="14" t="s">
        <v>53</v>
      </c>
      <c r="C8" s="17" t="n">
        <v>8</v>
      </c>
      <c r="D8" s="18" t="str">
        <f aca="false">IF($B8="","",IFERROR(INDEX('Ingredient Rates'!$C$7:$C$80,MATCH($B8,'Ingredient Rates'!$B$7:$B$80,0)),"?"))</f>
        <v>kg</v>
      </c>
      <c r="E8" s="19" t="n">
        <f aca="false">IF($B8="","",IFERROR(INDEX('Ingredient Rates'!$D$7:$D$80,MATCH($B8,'Ingredient Rates'!$B$7:$B$80,0)),"?"))</f>
        <v>40</v>
      </c>
      <c r="F8" s="20" t="n">
        <f aca="false">IFERROR($C8*$E8,"")</f>
        <v>320</v>
      </c>
      <c r="H8" s="14" t="s">
        <v>117</v>
      </c>
      <c r="I8" s="21" t="n">
        <f aca="false">IF($H8="","",SUMIFS($F$7:$F$220,$A$7:$A$220,$H8))</f>
        <v>2428.3</v>
      </c>
      <c r="J8" s="20" t="n">
        <f aca="false">IF($H8="","",$I8/100)</f>
        <v>24.283</v>
      </c>
    </row>
    <row r="9" customFormat="false" ht="15" hidden="false" customHeight="false" outlineLevel="0" collapsed="false">
      <c r="A9" s="14" t="s">
        <v>116</v>
      </c>
      <c r="B9" s="14" t="s">
        <v>52</v>
      </c>
      <c r="C9" s="17" t="n">
        <v>3</v>
      </c>
      <c r="D9" s="18" t="str">
        <f aca="false">IF($B9="","",IFERROR(INDEX('Ingredient Rates'!$C$7:$C$80,MATCH($B9,'Ingredient Rates'!$B$7:$B$80,0)),"?"))</f>
        <v>kg</v>
      </c>
      <c r="E9" s="19" t="n">
        <f aca="false">IF($B9="","",IFERROR(INDEX('Ingredient Rates'!$D$7:$D$80,MATCH($B9,'Ingredient Rates'!$B$7:$B$80,0)),"?"))</f>
        <v>35</v>
      </c>
      <c r="F9" s="20" t="n">
        <f aca="false">IFERROR($C9*$E9,"")</f>
        <v>105</v>
      </c>
      <c r="H9" s="14" t="s">
        <v>118</v>
      </c>
      <c r="I9" s="21" t="n">
        <f aca="false">IF($H9="","",SUMIFS($F$7:$F$220,$A$7:$A$220,$H9))</f>
        <v>3485.4</v>
      </c>
      <c r="J9" s="20" t="n">
        <f aca="false">IF($H9="","",$I9/100)</f>
        <v>34.854</v>
      </c>
    </row>
    <row r="10" customFormat="false" ht="15" hidden="false" customHeight="false" outlineLevel="0" collapsed="false">
      <c r="A10" s="14" t="s">
        <v>116</v>
      </c>
      <c r="B10" s="14" t="s">
        <v>65</v>
      </c>
      <c r="C10" s="17" t="n">
        <v>1.5</v>
      </c>
      <c r="D10" s="18" t="str">
        <f aca="false">IF($B10="","",IFERROR(INDEX('Ingredient Rates'!$C$7:$C$80,MATCH($B10,'Ingredient Rates'!$B$7:$B$80,0)),"?"))</f>
        <v>kg</v>
      </c>
      <c r="E10" s="19" t="n">
        <f aca="false">IF($B10="","",IFERROR(INDEX('Ingredient Rates'!$D$7:$D$80,MATCH($B10,'Ingredient Rates'!$B$7:$B$80,0)),"?"))</f>
        <v>560</v>
      </c>
      <c r="F10" s="20" t="n">
        <f aca="false">IFERROR($C10*$E10,"")</f>
        <v>840</v>
      </c>
      <c r="H10" s="14" t="s">
        <v>119</v>
      </c>
      <c r="I10" s="21" t="n">
        <f aca="false">IF($H10="","",SUMIFS($F$7:$F$220,$A$7:$A$220,$H10))</f>
        <v>4952.4</v>
      </c>
      <c r="J10" s="20" t="n">
        <f aca="false">IF($H10="","",$I10/100)</f>
        <v>49.524</v>
      </c>
    </row>
    <row r="11" customFormat="false" ht="15" hidden="false" customHeight="false" outlineLevel="0" collapsed="false">
      <c r="A11" s="14" t="s">
        <v>116</v>
      </c>
      <c r="B11" s="14" t="s">
        <v>66</v>
      </c>
      <c r="C11" s="17" t="n">
        <v>2</v>
      </c>
      <c r="D11" s="18" t="str">
        <f aca="false">IF($B11="","",IFERROR(INDEX('Ingredient Rates'!$C$7:$C$80,MATCH($B11,'Ingredient Rates'!$B$7:$B$80,0)),"?"))</f>
        <v>litre</v>
      </c>
      <c r="E11" s="19" t="n">
        <f aca="false">IF($B11="","",IFERROR(INDEX('Ingredient Rates'!$D$7:$D$80,MATCH($B11,'Ingredient Rates'!$B$7:$B$80,0)),"?"))</f>
        <v>240</v>
      </c>
      <c r="F11" s="20" t="n">
        <f aca="false">IFERROR($C11*$E11,"")</f>
        <v>480</v>
      </c>
      <c r="H11" s="14" t="s">
        <v>120</v>
      </c>
      <c r="I11" s="21" t="n">
        <f aca="false">IF($H11="","",SUMIFS($F$7:$F$220,$A$7:$A$220,$H11))</f>
        <v>1493.3</v>
      </c>
      <c r="J11" s="20" t="n">
        <f aca="false">IF($H11="","",$I11/100)</f>
        <v>14.933</v>
      </c>
    </row>
    <row r="12" customFormat="false" ht="15" hidden="false" customHeight="false" outlineLevel="0" collapsed="false">
      <c r="A12" s="14" t="s">
        <v>116</v>
      </c>
      <c r="B12" s="14" t="s">
        <v>70</v>
      </c>
      <c r="C12" s="17" t="n">
        <v>1</v>
      </c>
      <c r="D12" s="18" t="str">
        <f aca="false">IF($B12="","",IFERROR(INDEX('Ingredient Rates'!$C$7:$C$80,MATCH($B12,'Ingredient Rates'!$B$7:$B$80,0)),"?"))</f>
        <v>kg</v>
      </c>
      <c r="E12" s="19" t="n">
        <f aca="false">IF($B12="","",IFERROR(INDEX('Ingredient Rates'!$D$7:$D$80,MATCH($B12,'Ingredient Rates'!$B$7:$B$80,0)),"?"))</f>
        <v>900</v>
      </c>
      <c r="F12" s="20" t="n">
        <f aca="false">IFERROR($C12*$E12,"")</f>
        <v>900</v>
      </c>
      <c r="H12" s="14" t="s">
        <v>121</v>
      </c>
      <c r="I12" s="21" t="n">
        <f aca="false">IF($H12="","",SUMIFS($F$7:$F$220,$A$7:$A$220,$H12))</f>
        <v>522.64</v>
      </c>
      <c r="J12" s="20" t="n">
        <f aca="false">IF($H12="","",$I12/100)</f>
        <v>5.2264</v>
      </c>
    </row>
    <row r="13" customFormat="false" ht="15" hidden="false" customHeight="false" outlineLevel="0" collapsed="false">
      <c r="A13" s="14" t="s">
        <v>116</v>
      </c>
      <c r="B13" s="14" t="s">
        <v>75</v>
      </c>
      <c r="C13" s="17" t="n">
        <v>0.6</v>
      </c>
      <c r="D13" s="18" t="str">
        <f aca="false">IF($B13="","",IFERROR(INDEX('Ingredient Rates'!$C$7:$C$80,MATCH($B13,'Ingredient Rates'!$B$7:$B$80,0)),"?"))</f>
        <v>kg</v>
      </c>
      <c r="E13" s="19" t="n">
        <f aca="false">IF($B13="","",IFERROR(INDEX('Ingredient Rates'!$D$7:$D$80,MATCH($B13,'Ingredient Rates'!$B$7:$B$80,0)),"?"))</f>
        <v>180</v>
      </c>
      <c r="F13" s="20" t="n">
        <f aca="false">IFERROR($C13*$E13,"")</f>
        <v>108</v>
      </c>
      <c r="H13" s="14" t="s">
        <v>122</v>
      </c>
      <c r="I13" s="21" t="n">
        <f aca="false">IF($H13="","",SUMIFS($F$7:$F$220,$A$7:$A$220,$H13))</f>
        <v>934.64</v>
      </c>
      <c r="J13" s="20" t="n">
        <f aca="false">IF($H13="","",$I13/100)</f>
        <v>9.3464</v>
      </c>
    </row>
    <row r="14" customFormat="false" ht="15" hidden="false" customHeight="false" outlineLevel="0" collapsed="false">
      <c r="A14" s="14" t="s">
        <v>116</v>
      </c>
      <c r="B14" s="14" t="s">
        <v>76</v>
      </c>
      <c r="C14" s="17" t="n">
        <v>0.5</v>
      </c>
      <c r="D14" s="18" t="str">
        <f aca="false">IF($B14="","",IFERROR(INDEX('Ingredient Rates'!$C$7:$C$80,MATCH($B14,'Ingredient Rates'!$B$7:$B$80,0)),"?"))</f>
        <v>kg</v>
      </c>
      <c r="E14" s="19" t="n">
        <f aca="false">IF($B14="","",IFERROR(INDEX('Ingredient Rates'!$D$7:$D$80,MATCH($B14,'Ingredient Rates'!$B$7:$B$80,0)),"?"))</f>
        <v>450</v>
      </c>
      <c r="F14" s="20" t="n">
        <f aca="false">IFERROR($C14*$E14,"")</f>
        <v>225</v>
      </c>
      <c r="H14" s="14" t="s">
        <v>123</v>
      </c>
      <c r="I14" s="21" t="n">
        <f aca="false">IF($H14="","",SUMIFS($F$7:$F$220,$A$7:$A$220,$H14))</f>
        <v>3669</v>
      </c>
      <c r="J14" s="20" t="n">
        <f aca="false">IF($H14="","",$I14/100)</f>
        <v>36.69</v>
      </c>
    </row>
    <row r="15" customFormat="false" ht="15" hidden="false" customHeight="false" outlineLevel="0" collapsed="false">
      <c r="A15" s="14" t="s">
        <v>116</v>
      </c>
      <c r="B15" s="14" t="s">
        <v>69</v>
      </c>
      <c r="C15" s="17" t="n">
        <v>1</v>
      </c>
      <c r="D15" s="18" t="str">
        <f aca="false">IF($B15="","",IFERROR(INDEX('Ingredient Rates'!$C$7:$C$80,MATCH($B15,'Ingredient Rates'!$B$7:$B$80,0)),"?"))</f>
        <v>litre</v>
      </c>
      <c r="E15" s="19" t="n">
        <f aca="false">IF($B15="","",IFERROR(INDEX('Ingredient Rates'!$D$7:$D$80,MATCH($B15,'Ingredient Rates'!$B$7:$B$80,0)),"?"))</f>
        <v>140</v>
      </c>
      <c r="F15" s="20" t="n">
        <f aca="false">IFERROR($C15*$E15,"")</f>
        <v>140</v>
      </c>
      <c r="H15" s="14" t="s">
        <v>124</v>
      </c>
      <c r="I15" s="21" t="n">
        <f aca="false">IF($H15="","",SUMIFS($F$7:$F$220,$A$7:$A$220,$H15))</f>
        <v>530.2</v>
      </c>
      <c r="J15" s="20" t="n">
        <f aca="false">IF($H15="","",$I15/100)</f>
        <v>5.302</v>
      </c>
    </row>
    <row r="16" customFormat="false" ht="15" hidden="false" customHeight="false" outlineLevel="0" collapsed="false">
      <c r="A16" s="14" t="s">
        <v>116</v>
      </c>
      <c r="B16" s="14" t="s">
        <v>74</v>
      </c>
      <c r="C16" s="17" t="n">
        <v>0.15</v>
      </c>
      <c r="D16" s="18" t="str">
        <f aca="false">IF($B16="","",IFERROR(INDEX('Ingredient Rates'!$C$7:$C$80,MATCH($B16,'Ingredient Rates'!$B$7:$B$80,0)),"?"))</f>
        <v>kg</v>
      </c>
      <c r="E16" s="19" t="n">
        <f aca="false">IF($B16="","",IFERROR(INDEX('Ingredient Rates'!$D$7:$D$80,MATCH($B16,'Ingredient Rates'!$B$7:$B$80,0)),"?"))</f>
        <v>22</v>
      </c>
      <c r="F16" s="20" t="n">
        <f aca="false">IFERROR($C16*$E16,"")</f>
        <v>3.3</v>
      </c>
      <c r="H16" s="14"/>
      <c r="I16" s="21" t="str">
        <f aca="false">IF($H16="","",SUMIFS($F$7:$F$220,$A$7:$A$220,$H16))</f>
        <v/>
      </c>
      <c r="J16" s="20" t="str">
        <f aca="false">IF($H16="","",$I16/100)</f>
        <v/>
      </c>
    </row>
    <row r="17" customFormat="false" ht="15" hidden="false" customHeight="false" outlineLevel="0" collapsed="false">
      <c r="A17" s="14" t="s">
        <v>117</v>
      </c>
      <c r="B17" s="14" t="s">
        <v>50</v>
      </c>
      <c r="C17" s="17" t="n">
        <v>5</v>
      </c>
      <c r="D17" s="18" t="str">
        <f aca="false">IF($B17="","",IFERROR(INDEX('Ingredient Rates'!$C$7:$C$80,MATCH($B17,'Ingredient Rates'!$B$7:$B$80,0)),"?"))</f>
        <v>kg</v>
      </c>
      <c r="E17" s="19" t="n">
        <f aca="false">IF($B17="","",IFERROR(INDEX('Ingredient Rates'!$D$7:$D$80,MATCH($B17,'Ingredient Rates'!$B$7:$B$80,0)),"?"))</f>
        <v>130</v>
      </c>
      <c r="F17" s="20" t="n">
        <f aca="false">IFERROR($C17*$E17,"")</f>
        <v>650</v>
      </c>
      <c r="H17" s="14"/>
      <c r="I17" s="21" t="str">
        <f aca="false">IF($H17="","",SUMIFS($F$7:$F$220,$A$7:$A$220,$H17))</f>
        <v/>
      </c>
      <c r="J17" s="20" t="str">
        <f aca="false">IF($H17="","",$I17/100)</f>
        <v/>
      </c>
    </row>
    <row r="18" customFormat="false" ht="15" hidden="false" customHeight="false" outlineLevel="0" collapsed="false">
      <c r="A18" s="14" t="s">
        <v>117</v>
      </c>
      <c r="B18" s="14" t="s">
        <v>51</v>
      </c>
      <c r="C18" s="17" t="n">
        <v>1</v>
      </c>
      <c r="D18" s="18" t="str">
        <f aca="false">IF($B18="","",IFERROR(INDEX('Ingredient Rates'!$C$7:$C$80,MATCH($B18,'Ingredient Rates'!$B$7:$B$80,0)),"?"))</f>
        <v>kg</v>
      </c>
      <c r="E18" s="19" t="n">
        <f aca="false">IF($B18="","",IFERROR(INDEX('Ingredient Rates'!$D$7:$D$80,MATCH($B18,'Ingredient Rates'!$B$7:$B$80,0)),"?"))</f>
        <v>120</v>
      </c>
      <c r="F18" s="20" t="n">
        <f aca="false">IFERROR($C18*$E18,"")</f>
        <v>120</v>
      </c>
      <c r="H18" s="14"/>
      <c r="I18" s="21" t="str">
        <f aca="false">IF($H18="","",SUMIFS($F$7:$F$220,$A$7:$A$220,$H18))</f>
        <v/>
      </c>
      <c r="J18" s="20" t="str">
        <f aca="false">IF($H18="","",$I18/100)</f>
        <v/>
      </c>
    </row>
    <row r="19" customFormat="false" ht="15" hidden="false" customHeight="false" outlineLevel="0" collapsed="false">
      <c r="A19" s="14" t="s">
        <v>117</v>
      </c>
      <c r="B19" s="14" t="s">
        <v>65</v>
      </c>
      <c r="C19" s="17" t="n">
        <v>1.5</v>
      </c>
      <c r="D19" s="18" t="str">
        <f aca="false">IF($B19="","",IFERROR(INDEX('Ingredient Rates'!$C$7:$C$80,MATCH($B19,'Ingredient Rates'!$B$7:$B$80,0)),"?"))</f>
        <v>kg</v>
      </c>
      <c r="E19" s="19" t="n">
        <f aca="false">IF($B19="","",IFERROR(INDEX('Ingredient Rates'!$D$7:$D$80,MATCH($B19,'Ingredient Rates'!$B$7:$B$80,0)),"?"))</f>
        <v>560</v>
      </c>
      <c r="F19" s="20" t="n">
        <f aca="false">IFERROR($C19*$E19,"")</f>
        <v>840</v>
      </c>
      <c r="H19" s="14"/>
      <c r="I19" s="21" t="str">
        <f aca="false">IF($H19="","",SUMIFS($F$7:$F$220,$A$7:$A$220,$H19))</f>
        <v/>
      </c>
      <c r="J19" s="20" t="str">
        <f aca="false">IF($H19="","",$I19/100)</f>
        <v/>
      </c>
    </row>
    <row r="20" customFormat="false" ht="15" hidden="false" customHeight="false" outlineLevel="0" collapsed="false">
      <c r="A20" s="14" t="s">
        <v>117</v>
      </c>
      <c r="B20" s="14" t="s">
        <v>66</v>
      </c>
      <c r="C20" s="17" t="n">
        <v>1.5</v>
      </c>
      <c r="D20" s="18" t="str">
        <f aca="false">IF($B20="","",IFERROR(INDEX('Ingredient Rates'!$C$7:$C$80,MATCH($B20,'Ingredient Rates'!$B$7:$B$80,0)),"?"))</f>
        <v>litre</v>
      </c>
      <c r="E20" s="19" t="n">
        <f aca="false">IF($B20="","",IFERROR(INDEX('Ingredient Rates'!$D$7:$D$80,MATCH($B20,'Ingredient Rates'!$B$7:$B$80,0)),"?"))</f>
        <v>240</v>
      </c>
      <c r="F20" s="20" t="n">
        <f aca="false">IFERROR($C20*$E20,"")</f>
        <v>360</v>
      </c>
      <c r="H20" s="14"/>
      <c r="I20" s="21" t="str">
        <f aca="false">IF($H20="","",SUMIFS($F$7:$F$220,$A$7:$A$220,$H20))</f>
        <v/>
      </c>
      <c r="J20" s="20" t="str">
        <f aca="false">IF($H20="","",$I20/100)</f>
        <v/>
      </c>
    </row>
    <row r="21" customFormat="false" ht="15" hidden="false" customHeight="false" outlineLevel="0" collapsed="false">
      <c r="A21" s="14" t="s">
        <v>117</v>
      </c>
      <c r="B21" s="14" t="s">
        <v>53</v>
      </c>
      <c r="C21" s="17" t="n">
        <v>4</v>
      </c>
      <c r="D21" s="18" t="str">
        <f aca="false">IF($B21="","",IFERROR(INDEX('Ingredient Rates'!$C$7:$C$80,MATCH($B21,'Ingredient Rates'!$B$7:$B$80,0)),"?"))</f>
        <v>kg</v>
      </c>
      <c r="E21" s="19" t="n">
        <f aca="false">IF($B21="","",IFERROR(INDEX('Ingredient Rates'!$D$7:$D$80,MATCH($B21,'Ingredient Rates'!$B$7:$B$80,0)),"?"))</f>
        <v>40</v>
      </c>
      <c r="F21" s="20" t="n">
        <f aca="false">IFERROR($C21*$E21,"")</f>
        <v>160</v>
      </c>
      <c r="H21" s="14"/>
      <c r="I21" s="21" t="str">
        <f aca="false">IF($H21="","",SUMIFS($F$7:$F$220,$A$7:$A$220,$H21))</f>
        <v/>
      </c>
      <c r="J21" s="20" t="str">
        <f aca="false">IF($H21="","",$I21/100)</f>
        <v/>
      </c>
    </row>
    <row r="22" customFormat="false" ht="15" hidden="false" customHeight="false" outlineLevel="0" collapsed="false">
      <c r="A22" s="14" t="s">
        <v>117</v>
      </c>
      <c r="B22" s="14" t="s">
        <v>52</v>
      </c>
      <c r="C22" s="17" t="n">
        <v>2</v>
      </c>
      <c r="D22" s="18" t="str">
        <f aca="false">IF($B22="","",IFERROR(INDEX('Ingredient Rates'!$C$7:$C$80,MATCH($B22,'Ingredient Rates'!$B$7:$B$80,0)),"?"))</f>
        <v>kg</v>
      </c>
      <c r="E22" s="19" t="n">
        <f aca="false">IF($B22="","",IFERROR(INDEX('Ingredient Rates'!$D$7:$D$80,MATCH($B22,'Ingredient Rates'!$B$7:$B$80,0)),"?"))</f>
        <v>35</v>
      </c>
      <c r="F22" s="20" t="n">
        <f aca="false">IFERROR($C22*$E22,"")</f>
        <v>70</v>
      </c>
      <c r="H22" s="14"/>
      <c r="I22" s="21" t="str">
        <f aca="false">IF($H22="","",SUMIFS($F$7:$F$220,$A$7:$A$220,$H22))</f>
        <v/>
      </c>
      <c r="J22" s="20" t="str">
        <f aca="false">IF($H22="","",$I22/100)</f>
        <v/>
      </c>
    </row>
    <row r="23" customFormat="false" ht="15" hidden="false" customHeight="false" outlineLevel="0" collapsed="false">
      <c r="A23" s="14" t="s">
        <v>117</v>
      </c>
      <c r="B23" s="14" t="s">
        <v>75</v>
      </c>
      <c r="C23" s="17" t="n">
        <v>0.5</v>
      </c>
      <c r="D23" s="18" t="str">
        <f aca="false">IF($B23="","",IFERROR(INDEX('Ingredient Rates'!$C$7:$C$80,MATCH($B23,'Ingredient Rates'!$B$7:$B$80,0)),"?"))</f>
        <v>kg</v>
      </c>
      <c r="E23" s="19" t="n">
        <f aca="false">IF($B23="","",IFERROR(INDEX('Ingredient Rates'!$D$7:$D$80,MATCH($B23,'Ingredient Rates'!$B$7:$B$80,0)),"?"))</f>
        <v>180</v>
      </c>
      <c r="F23" s="20" t="n">
        <f aca="false">IFERROR($C23*$E23,"")</f>
        <v>90</v>
      </c>
      <c r="H23" s="14"/>
      <c r="I23" s="21" t="str">
        <f aca="false">IF($H23="","",SUMIFS($F$7:$F$220,$A$7:$A$220,$H23))</f>
        <v/>
      </c>
      <c r="J23" s="20" t="str">
        <f aca="false">IF($H23="","",$I23/100)</f>
        <v/>
      </c>
    </row>
    <row r="24" customFormat="false" ht="15" hidden="false" customHeight="false" outlineLevel="0" collapsed="false">
      <c r="A24" s="14" t="s">
        <v>117</v>
      </c>
      <c r="B24" s="14" t="s">
        <v>76</v>
      </c>
      <c r="C24" s="17" t="n">
        <v>0.3</v>
      </c>
      <c r="D24" s="18" t="str">
        <f aca="false">IF($B24="","",IFERROR(INDEX('Ingredient Rates'!$C$7:$C$80,MATCH($B24,'Ingredient Rates'!$B$7:$B$80,0)),"?"))</f>
        <v>kg</v>
      </c>
      <c r="E24" s="19" t="n">
        <f aca="false">IF($B24="","",IFERROR(INDEX('Ingredient Rates'!$D$7:$D$80,MATCH($B24,'Ingredient Rates'!$B$7:$B$80,0)),"?"))</f>
        <v>450</v>
      </c>
      <c r="F24" s="20" t="n">
        <f aca="false">IFERROR($C24*$E24,"")</f>
        <v>135</v>
      </c>
      <c r="H24" s="14"/>
      <c r="I24" s="21" t="str">
        <f aca="false">IF($H24="","",SUMIFS($F$7:$F$220,$A$7:$A$220,$H24))</f>
        <v/>
      </c>
      <c r="J24" s="20" t="str">
        <f aca="false">IF($H24="","",$I24/100)</f>
        <v/>
      </c>
    </row>
    <row r="25" customFormat="false" ht="15" hidden="false" customHeight="false" outlineLevel="0" collapsed="false">
      <c r="A25" s="14" t="s">
        <v>117</v>
      </c>
      <c r="B25" s="14" t="s">
        <v>74</v>
      </c>
      <c r="C25" s="17" t="n">
        <v>0.15</v>
      </c>
      <c r="D25" s="18" t="str">
        <f aca="false">IF($B25="","",IFERROR(INDEX('Ingredient Rates'!$C$7:$C$80,MATCH($B25,'Ingredient Rates'!$B$7:$B$80,0)),"?"))</f>
        <v>kg</v>
      </c>
      <c r="E25" s="19" t="n">
        <f aca="false">IF($B25="","",IFERROR(INDEX('Ingredient Rates'!$D$7:$D$80,MATCH($B25,'Ingredient Rates'!$B$7:$B$80,0)),"?"))</f>
        <v>22</v>
      </c>
      <c r="F25" s="20" t="n">
        <f aca="false">IFERROR($C25*$E25,"")</f>
        <v>3.3</v>
      </c>
      <c r="H25" s="14"/>
      <c r="I25" s="21" t="str">
        <f aca="false">IF($H25="","",SUMIFS($F$7:$F$220,$A$7:$A$220,$H25))</f>
        <v/>
      </c>
      <c r="J25" s="20" t="str">
        <f aca="false">IF($H25="","",$I25/100)</f>
        <v/>
      </c>
    </row>
    <row r="26" customFormat="false" ht="15" hidden="false" customHeight="false" outlineLevel="0" collapsed="false">
      <c r="A26" s="14" t="s">
        <v>118</v>
      </c>
      <c r="B26" s="14" t="s">
        <v>48</v>
      </c>
      <c r="C26" s="17" t="n">
        <v>10</v>
      </c>
      <c r="D26" s="18" t="str">
        <f aca="false">IF($B26="","",IFERROR(INDEX('Ingredient Rates'!$C$7:$C$80,MATCH($B26,'Ingredient Rates'!$B$7:$B$80,0)),"?"))</f>
        <v>kg</v>
      </c>
      <c r="E26" s="19" t="n">
        <f aca="false">IF($B26="","",IFERROR(INDEX('Ingredient Rates'!$D$7:$D$80,MATCH($B26,'Ingredient Rates'!$B$7:$B$80,0)),"?"))</f>
        <v>110</v>
      </c>
      <c r="F26" s="20" t="n">
        <f aca="false">IFERROR($C26*$E26,"")</f>
        <v>1100</v>
      </c>
      <c r="H26" s="14"/>
      <c r="I26" s="21" t="str">
        <f aca="false">IF($H26="","",SUMIFS($F$7:$F$220,$A$7:$A$220,$H26))</f>
        <v/>
      </c>
      <c r="J26" s="20" t="str">
        <f aca="false">IF($H26="","",$I26/100)</f>
        <v/>
      </c>
    </row>
    <row r="27" customFormat="false" ht="15" hidden="false" customHeight="false" outlineLevel="0" collapsed="false">
      <c r="A27" s="14" t="s">
        <v>118</v>
      </c>
      <c r="B27" s="14" t="s">
        <v>54</v>
      </c>
      <c r="C27" s="17" t="n">
        <v>3</v>
      </c>
      <c r="D27" s="18" t="str">
        <f aca="false">IF($B27="","",IFERROR(INDEX('Ingredient Rates'!$C$7:$C$80,MATCH($B27,'Ingredient Rates'!$B$7:$B$80,0)),"?"))</f>
        <v>kg</v>
      </c>
      <c r="E27" s="19" t="n">
        <f aca="false">IF($B27="","",IFERROR(INDEX('Ingredient Rates'!$D$7:$D$80,MATCH($B27,'Ingredient Rates'!$B$7:$B$80,0)),"?"))</f>
        <v>30</v>
      </c>
      <c r="F27" s="20" t="n">
        <f aca="false">IFERROR($C27*$E27,"")</f>
        <v>90</v>
      </c>
      <c r="H27" s="14"/>
      <c r="I27" s="21" t="str">
        <f aca="false">IF($H27="","",SUMIFS($F$7:$F$220,$A$7:$A$220,$H27))</f>
        <v/>
      </c>
      <c r="J27" s="20" t="str">
        <f aca="false">IF($H27="","",$I27/100)</f>
        <v/>
      </c>
    </row>
    <row r="28" customFormat="false" ht="15" hidden="false" customHeight="false" outlineLevel="0" collapsed="false">
      <c r="A28" s="14" t="s">
        <v>118</v>
      </c>
      <c r="B28" s="14" t="s">
        <v>55</v>
      </c>
      <c r="C28" s="17" t="n">
        <v>2</v>
      </c>
      <c r="D28" s="18" t="str">
        <f aca="false">IF($B28="","",IFERROR(INDEX('Ingredient Rates'!$C$7:$C$80,MATCH($B28,'Ingredient Rates'!$B$7:$B$80,0)),"?"))</f>
        <v>kg</v>
      </c>
      <c r="E28" s="19" t="n">
        <f aca="false">IF($B28="","",IFERROR(INDEX('Ingredient Rates'!$D$7:$D$80,MATCH($B28,'Ingredient Rates'!$B$7:$B$80,0)),"?"))</f>
        <v>45</v>
      </c>
      <c r="F28" s="20" t="n">
        <f aca="false">IFERROR($C28*$E28,"")</f>
        <v>90</v>
      </c>
      <c r="H28" s="14"/>
      <c r="I28" s="21" t="str">
        <f aca="false">IF($H28="","",SUMIFS($F$7:$F$220,$A$7:$A$220,$H28))</f>
        <v/>
      </c>
      <c r="J28" s="20" t="str">
        <f aca="false">IF($H28="","",$I28/100)</f>
        <v/>
      </c>
    </row>
    <row r="29" customFormat="false" ht="15" hidden="false" customHeight="false" outlineLevel="0" collapsed="false">
      <c r="A29" s="14" t="s">
        <v>118</v>
      </c>
      <c r="B29" s="14" t="s">
        <v>56</v>
      </c>
      <c r="C29" s="17" t="n">
        <v>2</v>
      </c>
      <c r="D29" s="18" t="str">
        <f aca="false">IF($B29="","",IFERROR(INDEX('Ingredient Rates'!$C$7:$C$80,MATCH($B29,'Ingredient Rates'!$B$7:$B$80,0)),"?"))</f>
        <v>kg</v>
      </c>
      <c r="E29" s="19" t="n">
        <f aca="false">IF($B29="","",IFERROR(INDEX('Ingredient Rates'!$D$7:$D$80,MATCH($B29,'Ingredient Rates'!$B$7:$B$80,0)),"?"))</f>
        <v>40</v>
      </c>
      <c r="F29" s="20" t="n">
        <f aca="false">IFERROR($C29*$E29,"")</f>
        <v>80</v>
      </c>
      <c r="H29" s="14"/>
      <c r="I29" s="21" t="str">
        <f aca="false">IF($H29="","",SUMIFS($F$7:$F$220,$A$7:$A$220,$H29))</f>
        <v/>
      </c>
      <c r="J29" s="20" t="str">
        <f aca="false">IF($H29="","",$I29/100)</f>
        <v/>
      </c>
    </row>
    <row r="30" customFormat="false" ht="15" hidden="false" customHeight="false" outlineLevel="0" collapsed="false">
      <c r="A30" s="14" t="s">
        <v>118</v>
      </c>
      <c r="B30" s="14" t="s">
        <v>58</v>
      </c>
      <c r="C30" s="17" t="n">
        <v>1.5</v>
      </c>
      <c r="D30" s="18" t="str">
        <f aca="false">IF($B30="","",IFERROR(INDEX('Ingredient Rates'!$C$7:$C$80,MATCH($B30,'Ingredient Rates'!$B$7:$B$80,0)),"?"))</f>
        <v>kg</v>
      </c>
      <c r="E30" s="19" t="n">
        <f aca="false">IF($B30="","",IFERROR(INDEX('Ingredient Rates'!$D$7:$D$80,MATCH($B30,'Ingredient Rates'!$B$7:$B$80,0)),"?"))</f>
        <v>120</v>
      </c>
      <c r="F30" s="20" t="n">
        <f aca="false">IFERROR($C30*$E30,"")</f>
        <v>180</v>
      </c>
      <c r="H30" s="14"/>
      <c r="I30" s="21" t="str">
        <f aca="false">IF($H30="","",SUMIFS($F$7:$F$220,$A$7:$A$220,$H30))</f>
        <v/>
      </c>
      <c r="J30" s="20" t="str">
        <f aca="false">IF($H30="","",$I30/100)</f>
        <v/>
      </c>
    </row>
    <row r="31" customFormat="false" ht="15" hidden="false" customHeight="false" outlineLevel="0" collapsed="false">
      <c r="A31" s="14" t="s">
        <v>118</v>
      </c>
      <c r="B31" s="14" t="s">
        <v>57</v>
      </c>
      <c r="C31" s="17" t="n">
        <v>1</v>
      </c>
      <c r="D31" s="18" t="str">
        <f aca="false">IF($B31="","",IFERROR(INDEX('Ingredient Rates'!$C$7:$C$80,MATCH($B31,'Ingredient Rates'!$B$7:$B$80,0)),"?"))</f>
        <v>kg</v>
      </c>
      <c r="E31" s="19" t="n">
        <f aca="false">IF($B31="","",IFERROR(INDEX('Ingredient Rates'!$D$7:$D$80,MATCH($B31,'Ingredient Rates'!$B$7:$B$80,0)),"?"))</f>
        <v>60</v>
      </c>
      <c r="F31" s="20" t="n">
        <f aca="false">IFERROR($C31*$E31,"")</f>
        <v>60</v>
      </c>
      <c r="H31" s="14"/>
      <c r="I31" s="21" t="str">
        <f aca="false">IF($H31="","",SUMIFS($F$7:$F$220,$A$7:$A$220,$H31))</f>
        <v/>
      </c>
      <c r="J31" s="20" t="str">
        <f aca="false">IF($H31="","",$I31/100)</f>
        <v/>
      </c>
    </row>
    <row r="32" customFormat="false" ht="15" hidden="false" customHeight="false" outlineLevel="0" collapsed="false">
      <c r="A32" s="14" t="s">
        <v>118</v>
      </c>
      <c r="B32" s="14" t="s">
        <v>52</v>
      </c>
      <c r="C32" s="17" t="n">
        <v>4</v>
      </c>
      <c r="D32" s="18" t="str">
        <f aca="false">IF($B32="","",IFERROR(INDEX('Ingredient Rates'!$C$7:$C$80,MATCH($B32,'Ingredient Rates'!$B$7:$B$80,0)),"?"))</f>
        <v>kg</v>
      </c>
      <c r="E32" s="19" t="n">
        <f aca="false">IF($B32="","",IFERROR(INDEX('Ingredient Rates'!$D$7:$D$80,MATCH($B32,'Ingredient Rates'!$B$7:$B$80,0)),"?"))</f>
        <v>35</v>
      </c>
      <c r="F32" s="20" t="n">
        <f aca="false">IFERROR($C32*$E32,"")</f>
        <v>140</v>
      </c>
      <c r="H32" s="14"/>
      <c r="I32" s="21" t="str">
        <f aca="false">IF($H32="","",SUMIFS($F$7:$F$220,$A$7:$A$220,$H32))</f>
        <v/>
      </c>
      <c r="J32" s="20" t="str">
        <f aca="false">IF($H32="","",$I32/100)</f>
        <v/>
      </c>
    </row>
    <row r="33" customFormat="false" ht="15" hidden="false" customHeight="false" outlineLevel="0" collapsed="false">
      <c r="A33" s="14" t="s">
        <v>118</v>
      </c>
      <c r="B33" s="14" t="s">
        <v>64</v>
      </c>
      <c r="C33" s="17" t="n">
        <v>3</v>
      </c>
      <c r="D33" s="18" t="str">
        <f aca="false">IF($B33="","",IFERROR(INDEX('Ingredient Rates'!$C$7:$C$80,MATCH($B33,'Ingredient Rates'!$B$7:$B$80,0)),"?"))</f>
        <v>kg</v>
      </c>
      <c r="E33" s="19" t="n">
        <f aca="false">IF($B33="","",IFERROR(INDEX('Ingredient Rates'!$D$7:$D$80,MATCH($B33,'Ingredient Rates'!$B$7:$B$80,0)),"?"))</f>
        <v>70</v>
      </c>
      <c r="F33" s="20" t="n">
        <f aca="false">IFERROR($C33*$E33,"")</f>
        <v>210</v>
      </c>
      <c r="H33" s="14"/>
      <c r="I33" s="21" t="str">
        <f aca="false">IF($H33="","",SUMIFS($F$7:$F$220,$A$7:$A$220,$H33))</f>
        <v/>
      </c>
      <c r="J33" s="20" t="str">
        <f aca="false">IF($H33="","",$I33/100)</f>
        <v/>
      </c>
    </row>
    <row r="34" customFormat="false" ht="15" hidden="false" customHeight="false" outlineLevel="0" collapsed="false">
      <c r="A34" s="14" t="s">
        <v>118</v>
      </c>
      <c r="B34" s="14" t="s">
        <v>68</v>
      </c>
      <c r="C34" s="17" t="n">
        <v>1.5</v>
      </c>
      <c r="D34" s="18" t="str">
        <f aca="false">IF($B34="","",IFERROR(INDEX('Ingredient Rates'!$C$7:$C$80,MATCH($B34,'Ingredient Rates'!$B$7:$B$80,0)),"?"))</f>
        <v>kg</v>
      </c>
      <c r="E34" s="19" t="n">
        <f aca="false">IF($B34="","",IFERROR(INDEX('Ingredient Rates'!$D$7:$D$80,MATCH($B34,'Ingredient Rates'!$B$7:$B$80,0)),"?"))</f>
        <v>650</v>
      </c>
      <c r="F34" s="20" t="n">
        <f aca="false">IFERROR($C34*$E34,"")</f>
        <v>975</v>
      </c>
      <c r="H34" s="14"/>
      <c r="I34" s="21" t="str">
        <f aca="false">IF($H34="","",SUMIFS($F$7:$F$220,$A$7:$A$220,$H34))</f>
        <v/>
      </c>
      <c r="J34" s="20" t="str">
        <f aca="false">IF($H34="","",$I34/100)</f>
        <v/>
      </c>
    </row>
    <row r="35" customFormat="false" ht="15" hidden="false" customHeight="false" outlineLevel="0" collapsed="false">
      <c r="A35" s="14" t="s">
        <v>118</v>
      </c>
      <c r="B35" s="14" t="s">
        <v>69</v>
      </c>
      <c r="C35" s="17" t="n">
        <v>1</v>
      </c>
      <c r="D35" s="18" t="str">
        <f aca="false">IF($B35="","",IFERROR(INDEX('Ingredient Rates'!$C$7:$C$80,MATCH($B35,'Ingredient Rates'!$B$7:$B$80,0)),"?"))</f>
        <v>litre</v>
      </c>
      <c r="E35" s="19" t="n">
        <f aca="false">IF($B35="","",IFERROR(INDEX('Ingredient Rates'!$D$7:$D$80,MATCH($B35,'Ingredient Rates'!$B$7:$B$80,0)),"?"))</f>
        <v>140</v>
      </c>
      <c r="F35" s="20" t="n">
        <f aca="false">IFERROR($C35*$E35,"")</f>
        <v>140</v>
      </c>
      <c r="H35" s="14"/>
      <c r="I35" s="21" t="str">
        <f aca="false">IF($H35="","",SUMIFS($F$7:$F$220,$A$7:$A$220,$H35))</f>
        <v/>
      </c>
      <c r="J35" s="20" t="str">
        <f aca="false">IF($H35="","",$I35/100)</f>
        <v/>
      </c>
    </row>
    <row r="36" customFormat="false" ht="15" hidden="false" customHeight="false" outlineLevel="0" collapsed="false">
      <c r="A36" s="14" t="s">
        <v>118</v>
      </c>
      <c r="B36" s="14" t="s">
        <v>76</v>
      </c>
      <c r="C36" s="17" t="n">
        <v>0.8</v>
      </c>
      <c r="D36" s="18" t="str">
        <f aca="false">IF($B36="","",IFERROR(INDEX('Ingredient Rates'!$C$7:$C$80,MATCH($B36,'Ingredient Rates'!$B$7:$B$80,0)),"?"))</f>
        <v>kg</v>
      </c>
      <c r="E36" s="19" t="n">
        <f aca="false">IF($B36="","",IFERROR(INDEX('Ingredient Rates'!$D$7:$D$80,MATCH($B36,'Ingredient Rates'!$B$7:$B$80,0)),"?"))</f>
        <v>450</v>
      </c>
      <c r="F36" s="20" t="n">
        <f aca="false">IFERROR($C36*$E36,"")</f>
        <v>360</v>
      </c>
      <c r="H36" s="14"/>
      <c r="I36" s="21" t="str">
        <f aca="false">IF($H36="","",SUMIFS($F$7:$F$220,$A$7:$A$220,$H36))</f>
        <v/>
      </c>
      <c r="J36" s="20" t="str">
        <f aca="false">IF($H36="","",$I36/100)</f>
        <v/>
      </c>
    </row>
    <row r="37" customFormat="false" ht="15" hidden="false" customHeight="false" outlineLevel="0" collapsed="false">
      <c r="A37" s="14" t="s">
        <v>118</v>
      </c>
      <c r="B37" s="14" t="s">
        <v>63</v>
      </c>
      <c r="C37" s="17" t="n">
        <v>0.4</v>
      </c>
      <c r="D37" s="18" t="str">
        <f aca="false">IF($B37="","",IFERROR(INDEX('Ingredient Rates'!$C$7:$C$80,MATCH($B37,'Ingredient Rates'!$B$7:$B$80,0)),"?"))</f>
        <v>kg</v>
      </c>
      <c r="E37" s="19" t="n">
        <f aca="false">IF($B37="","",IFERROR(INDEX('Ingredient Rates'!$D$7:$D$80,MATCH($B37,'Ingredient Rates'!$B$7:$B$80,0)),"?"))</f>
        <v>80</v>
      </c>
      <c r="F37" s="20" t="n">
        <f aca="false">IFERROR($C37*$E37,"")</f>
        <v>32</v>
      </c>
      <c r="H37" s="14"/>
      <c r="I37" s="21" t="str">
        <f aca="false">IF($H37="","",SUMIFS($F$7:$F$220,$A$7:$A$220,$H37))</f>
        <v/>
      </c>
      <c r="J37" s="20" t="str">
        <f aca="false">IF($H37="","",$I37/100)</f>
        <v/>
      </c>
    </row>
    <row r="38" customFormat="false" ht="15" hidden="false" customHeight="false" outlineLevel="0" collapsed="false">
      <c r="A38" s="14" t="s">
        <v>118</v>
      </c>
      <c r="B38" s="14" t="s">
        <v>62</v>
      </c>
      <c r="C38" s="17" t="n">
        <v>0.4</v>
      </c>
      <c r="D38" s="18" t="str">
        <f aca="false">IF($B38="","",IFERROR(INDEX('Ingredient Rates'!$C$7:$C$80,MATCH($B38,'Ingredient Rates'!$B$7:$B$80,0)),"?"))</f>
        <v>kg</v>
      </c>
      <c r="E38" s="19" t="n">
        <f aca="false">IF($B38="","",IFERROR(INDEX('Ingredient Rates'!$D$7:$D$80,MATCH($B38,'Ingredient Rates'!$B$7:$B$80,0)),"?"))</f>
        <v>60</v>
      </c>
      <c r="F38" s="20" t="n">
        <f aca="false">IFERROR($C38*$E38,"")</f>
        <v>24</v>
      </c>
      <c r="H38" s="14"/>
      <c r="I38" s="21" t="str">
        <f aca="false">IF($H38="","",SUMIFS($F$7:$F$220,$A$7:$A$220,$H38))</f>
        <v/>
      </c>
      <c r="J38" s="20" t="str">
        <f aca="false">IF($H38="","",$I38/100)</f>
        <v/>
      </c>
    </row>
    <row r="39" customFormat="false" ht="15" hidden="false" customHeight="false" outlineLevel="0" collapsed="false">
      <c r="A39" s="14" t="s">
        <v>118</v>
      </c>
      <c r="B39" s="14" t="s">
        <v>74</v>
      </c>
      <c r="C39" s="17" t="n">
        <v>0.2</v>
      </c>
      <c r="D39" s="18" t="str">
        <f aca="false">IF($B39="","",IFERROR(INDEX('Ingredient Rates'!$C$7:$C$80,MATCH($B39,'Ingredient Rates'!$B$7:$B$80,0)),"?"))</f>
        <v>kg</v>
      </c>
      <c r="E39" s="19" t="n">
        <f aca="false">IF($B39="","",IFERROR(INDEX('Ingredient Rates'!$D$7:$D$80,MATCH($B39,'Ingredient Rates'!$B$7:$B$80,0)),"?"))</f>
        <v>22</v>
      </c>
      <c r="F39" s="20" t="n">
        <f aca="false">IFERROR($C39*$E39,"")</f>
        <v>4.4</v>
      </c>
      <c r="H39" s="14"/>
      <c r="I39" s="21" t="str">
        <f aca="false">IF($H39="","",SUMIFS($F$7:$F$220,$A$7:$A$220,$H39))</f>
        <v/>
      </c>
      <c r="J39" s="20" t="str">
        <f aca="false">IF($H39="","",$I39/100)</f>
        <v/>
      </c>
    </row>
    <row r="40" customFormat="false" ht="15" hidden="false" customHeight="false" outlineLevel="0" collapsed="false">
      <c r="A40" s="14" t="s">
        <v>119</v>
      </c>
      <c r="B40" s="14" t="s">
        <v>47</v>
      </c>
      <c r="C40" s="17" t="n">
        <v>15</v>
      </c>
      <c r="D40" s="18" t="str">
        <f aca="false">IF($B40="","",IFERROR(INDEX('Ingredient Rates'!$C$7:$C$80,MATCH($B40,'Ingredient Rates'!$B$7:$B$80,0)),"?"))</f>
        <v>kg</v>
      </c>
      <c r="E40" s="19" t="n">
        <f aca="false">IF($B40="","",IFERROR(INDEX('Ingredient Rates'!$D$7:$D$80,MATCH($B40,'Ingredient Rates'!$B$7:$B$80,0)),"?"))</f>
        <v>240</v>
      </c>
      <c r="F40" s="20" t="n">
        <f aca="false">IFERROR($C40*$E40,"")</f>
        <v>3600</v>
      </c>
      <c r="H40" s="14"/>
      <c r="I40" s="21" t="str">
        <f aca="false">IF($H40="","",SUMIFS($F$7:$F$220,$A$7:$A$220,$H40))</f>
        <v/>
      </c>
      <c r="J40" s="20" t="str">
        <f aca="false">IF($H40="","",$I40/100)</f>
        <v/>
      </c>
    </row>
    <row r="41" customFormat="false" ht="15" hidden="false" customHeight="false" outlineLevel="0" collapsed="false">
      <c r="A41" s="14" t="s">
        <v>119</v>
      </c>
      <c r="B41" s="14" t="s">
        <v>52</v>
      </c>
      <c r="C41" s="17" t="n">
        <v>6</v>
      </c>
      <c r="D41" s="18" t="str">
        <f aca="false">IF($B41="","",IFERROR(INDEX('Ingredient Rates'!$C$7:$C$80,MATCH($B41,'Ingredient Rates'!$B$7:$B$80,0)),"?"))</f>
        <v>kg</v>
      </c>
      <c r="E41" s="19" t="n">
        <f aca="false">IF($B41="","",IFERROR(INDEX('Ingredient Rates'!$D$7:$D$80,MATCH($B41,'Ingredient Rates'!$B$7:$B$80,0)),"?"))</f>
        <v>35</v>
      </c>
      <c r="F41" s="20" t="n">
        <f aca="false">IFERROR($C41*$E41,"")</f>
        <v>210</v>
      </c>
      <c r="H41" s="14"/>
      <c r="I41" s="21" t="str">
        <f aca="false">IF($H41="","",SUMIFS($F$7:$F$220,$A$7:$A$220,$H41))</f>
        <v/>
      </c>
      <c r="J41" s="20" t="str">
        <f aca="false">IF($H41="","",$I41/100)</f>
        <v/>
      </c>
    </row>
    <row r="42" customFormat="false" ht="15" hidden="false" customHeight="false" outlineLevel="0" collapsed="false">
      <c r="A42" s="14" t="s">
        <v>119</v>
      </c>
      <c r="B42" s="14" t="s">
        <v>53</v>
      </c>
      <c r="C42" s="17" t="n">
        <v>4</v>
      </c>
      <c r="D42" s="18" t="str">
        <f aca="false">IF($B42="","",IFERROR(INDEX('Ingredient Rates'!$C$7:$C$80,MATCH($B42,'Ingredient Rates'!$B$7:$B$80,0)),"?"))</f>
        <v>kg</v>
      </c>
      <c r="E42" s="19" t="n">
        <f aca="false">IF($B42="","",IFERROR(INDEX('Ingredient Rates'!$D$7:$D$80,MATCH($B42,'Ingredient Rates'!$B$7:$B$80,0)),"?"))</f>
        <v>40</v>
      </c>
      <c r="F42" s="20" t="n">
        <f aca="false">IFERROR($C42*$E42,"")</f>
        <v>160</v>
      </c>
      <c r="H42" s="14"/>
      <c r="I42" s="21" t="str">
        <f aca="false">IF($H42="","",SUMIFS($F$7:$F$220,$A$7:$A$220,$H42))</f>
        <v/>
      </c>
      <c r="J42" s="20" t="str">
        <f aca="false">IF($H42="","",$I42/100)</f>
        <v/>
      </c>
    </row>
    <row r="43" customFormat="false" ht="15" hidden="false" customHeight="false" outlineLevel="0" collapsed="false">
      <c r="A43" s="14" t="s">
        <v>119</v>
      </c>
      <c r="B43" s="14" t="s">
        <v>64</v>
      </c>
      <c r="C43" s="17" t="n">
        <v>2</v>
      </c>
      <c r="D43" s="18" t="str">
        <f aca="false">IF($B43="","",IFERROR(INDEX('Ingredient Rates'!$C$7:$C$80,MATCH($B43,'Ingredient Rates'!$B$7:$B$80,0)),"?"))</f>
        <v>kg</v>
      </c>
      <c r="E43" s="19" t="n">
        <f aca="false">IF($B43="","",IFERROR(INDEX('Ingredient Rates'!$D$7:$D$80,MATCH($B43,'Ingredient Rates'!$B$7:$B$80,0)),"?"))</f>
        <v>70</v>
      </c>
      <c r="F43" s="20" t="n">
        <f aca="false">IFERROR($C43*$E43,"")</f>
        <v>140</v>
      </c>
      <c r="H43" s="14"/>
      <c r="I43" s="21" t="str">
        <f aca="false">IF($H43="","",SUMIFS($F$7:$F$220,$A$7:$A$220,$H43))</f>
        <v/>
      </c>
      <c r="J43" s="20" t="str">
        <f aca="false">IF($H43="","",$I43/100)</f>
        <v/>
      </c>
    </row>
    <row r="44" customFormat="false" ht="15" hidden="false" customHeight="false" outlineLevel="0" collapsed="false">
      <c r="A44" s="14" t="s">
        <v>119</v>
      </c>
      <c r="B44" s="14" t="s">
        <v>75</v>
      </c>
      <c r="C44" s="17" t="n">
        <v>1</v>
      </c>
      <c r="D44" s="18" t="str">
        <f aca="false">IF($B44="","",IFERROR(INDEX('Ingredient Rates'!$C$7:$C$80,MATCH($B44,'Ingredient Rates'!$B$7:$B$80,0)),"?"))</f>
        <v>kg</v>
      </c>
      <c r="E44" s="19" t="n">
        <f aca="false">IF($B44="","",IFERROR(INDEX('Ingredient Rates'!$D$7:$D$80,MATCH($B44,'Ingredient Rates'!$B$7:$B$80,0)),"?"))</f>
        <v>180</v>
      </c>
      <c r="F44" s="20" t="n">
        <f aca="false">IFERROR($C44*$E44,"")</f>
        <v>180</v>
      </c>
      <c r="H44" s="14"/>
      <c r="I44" s="21" t="str">
        <f aca="false">IF($H44="","",SUMIFS($F$7:$F$220,$A$7:$A$220,$H44))</f>
        <v/>
      </c>
      <c r="J44" s="20" t="str">
        <f aca="false">IF($H44="","",$I44/100)</f>
        <v/>
      </c>
    </row>
    <row r="45" customFormat="false" ht="15" hidden="false" customHeight="false" outlineLevel="0" collapsed="false">
      <c r="A45" s="14" t="s">
        <v>119</v>
      </c>
      <c r="B45" s="14" t="s">
        <v>69</v>
      </c>
      <c r="C45" s="17" t="n">
        <v>2</v>
      </c>
      <c r="D45" s="18" t="str">
        <f aca="false">IF($B45="","",IFERROR(INDEX('Ingredient Rates'!$C$7:$C$80,MATCH($B45,'Ingredient Rates'!$B$7:$B$80,0)),"?"))</f>
        <v>litre</v>
      </c>
      <c r="E45" s="19" t="n">
        <f aca="false">IF($B45="","",IFERROR(INDEX('Ingredient Rates'!$D$7:$D$80,MATCH($B45,'Ingredient Rates'!$B$7:$B$80,0)),"?"))</f>
        <v>140</v>
      </c>
      <c r="F45" s="20" t="n">
        <f aca="false">IFERROR($C45*$E45,"")</f>
        <v>280</v>
      </c>
      <c r="H45" s="14"/>
      <c r="I45" s="21" t="str">
        <f aca="false">IF($H45="","",SUMIFS($F$7:$F$220,$A$7:$A$220,$H45))</f>
        <v/>
      </c>
      <c r="J45" s="20" t="str">
        <f aca="false">IF($H45="","",$I45/100)</f>
        <v/>
      </c>
    </row>
    <row r="46" customFormat="false" ht="15" hidden="false" customHeight="false" outlineLevel="0" collapsed="false">
      <c r="A46" s="14" t="s">
        <v>119</v>
      </c>
      <c r="B46" s="14" t="s">
        <v>76</v>
      </c>
      <c r="C46" s="17" t="n">
        <v>0.8</v>
      </c>
      <c r="D46" s="18" t="str">
        <f aca="false">IF($B46="","",IFERROR(INDEX('Ingredient Rates'!$C$7:$C$80,MATCH($B46,'Ingredient Rates'!$B$7:$B$80,0)),"?"))</f>
        <v>kg</v>
      </c>
      <c r="E46" s="19" t="n">
        <f aca="false">IF($B46="","",IFERROR(INDEX('Ingredient Rates'!$D$7:$D$80,MATCH($B46,'Ingredient Rates'!$B$7:$B$80,0)),"?"))</f>
        <v>450</v>
      </c>
      <c r="F46" s="20" t="n">
        <f aca="false">IFERROR($C46*$E46,"")</f>
        <v>360</v>
      </c>
      <c r="H46" s="14"/>
      <c r="I46" s="21" t="str">
        <f aca="false">IF($H46="","",SUMIFS($F$7:$F$220,$A$7:$A$220,$H46))</f>
        <v/>
      </c>
      <c r="J46" s="20" t="str">
        <f aca="false">IF($H46="","",$I46/100)</f>
        <v/>
      </c>
    </row>
    <row r="47" customFormat="false" ht="15" hidden="false" customHeight="false" outlineLevel="0" collapsed="false">
      <c r="A47" s="14" t="s">
        <v>119</v>
      </c>
      <c r="B47" s="14" t="s">
        <v>62</v>
      </c>
      <c r="C47" s="17" t="n">
        <v>0.3</v>
      </c>
      <c r="D47" s="18" t="str">
        <f aca="false">IF($B47="","",IFERROR(INDEX('Ingredient Rates'!$C$7:$C$80,MATCH($B47,'Ingredient Rates'!$B$7:$B$80,0)),"?"))</f>
        <v>kg</v>
      </c>
      <c r="E47" s="19" t="n">
        <f aca="false">IF($B47="","",IFERROR(INDEX('Ingredient Rates'!$D$7:$D$80,MATCH($B47,'Ingredient Rates'!$B$7:$B$80,0)),"?"))</f>
        <v>60</v>
      </c>
      <c r="F47" s="20" t="n">
        <f aca="false">IFERROR($C47*$E47,"")</f>
        <v>18</v>
      </c>
    </row>
    <row r="48" customFormat="false" ht="15" hidden="false" customHeight="false" outlineLevel="0" collapsed="false">
      <c r="A48" s="14" t="s">
        <v>119</v>
      </c>
      <c r="B48" s="14" t="s">
        <v>74</v>
      </c>
      <c r="C48" s="17" t="n">
        <v>0.2</v>
      </c>
      <c r="D48" s="18" t="str">
        <f aca="false">IF($B48="","",IFERROR(INDEX('Ingredient Rates'!$C$7:$C$80,MATCH($B48,'Ingredient Rates'!$B$7:$B$80,0)),"?"))</f>
        <v>kg</v>
      </c>
      <c r="E48" s="19" t="n">
        <f aca="false">IF($B48="","",IFERROR(INDEX('Ingredient Rates'!$D$7:$D$80,MATCH($B48,'Ingredient Rates'!$B$7:$B$80,0)),"?"))</f>
        <v>22</v>
      </c>
      <c r="F48" s="20" t="n">
        <f aca="false">IFERROR($C48*$E48,"")</f>
        <v>4.4</v>
      </c>
      <c r="H48" s="12" t="s">
        <v>125</v>
      </c>
    </row>
    <row r="49" customFormat="false" ht="15" hidden="false" customHeight="false" outlineLevel="0" collapsed="false">
      <c r="A49" s="14" t="s">
        <v>120</v>
      </c>
      <c r="B49" s="14" t="s">
        <v>48</v>
      </c>
      <c r="C49" s="17" t="n">
        <v>8</v>
      </c>
      <c r="D49" s="18" t="str">
        <f aca="false">IF($B49="","",IFERROR(INDEX('Ingredient Rates'!$C$7:$C$80,MATCH($B49,'Ingredient Rates'!$B$7:$B$80,0)),"?"))</f>
        <v>kg</v>
      </c>
      <c r="E49" s="19" t="n">
        <f aca="false">IF($B49="","",IFERROR(INDEX('Ingredient Rates'!$D$7:$D$80,MATCH($B49,'Ingredient Rates'!$B$7:$B$80,0)),"?"))</f>
        <v>110</v>
      </c>
      <c r="F49" s="20" t="n">
        <f aca="false">IFERROR($C49*$E49,"")</f>
        <v>880</v>
      </c>
    </row>
    <row r="50" customFormat="false" ht="15" hidden="false" customHeight="false" outlineLevel="0" collapsed="false">
      <c r="A50" s="14" t="s">
        <v>120</v>
      </c>
      <c r="B50" s="14" t="s">
        <v>68</v>
      </c>
      <c r="C50" s="17" t="n">
        <v>0.8</v>
      </c>
      <c r="D50" s="18" t="str">
        <f aca="false">IF($B50="","",IFERROR(INDEX('Ingredient Rates'!$C$7:$C$80,MATCH($B50,'Ingredient Rates'!$B$7:$B$80,0)),"?"))</f>
        <v>kg</v>
      </c>
      <c r="E50" s="19" t="n">
        <f aca="false">IF($B50="","",IFERROR(INDEX('Ingredient Rates'!$D$7:$D$80,MATCH($B50,'Ingredient Rates'!$B$7:$B$80,0)),"?"))</f>
        <v>650</v>
      </c>
      <c r="F50" s="20" t="n">
        <f aca="false">IFERROR($C50*$E50,"")</f>
        <v>520</v>
      </c>
    </row>
    <row r="51" customFormat="false" ht="15" hidden="false" customHeight="false" outlineLevel="0" collapsed="false">
      <c r="A51" s="14" t="s">
        <v>120</v>
      </c>
      <c r="B51" s="14" t="s">
        <v>76</v>
      </c>
      <c r="C51" s="17" t="n">
        <v>0.2</v>
      </c>
      <c r="D51" s="18" t="str">
        <f aca="false">IF($B51="","",IFERROR(INDEX('Ingredient Rates'!$C$7:$C$80,MATCH($B51,'Ingredient Rates'!$B$7:$B$80,0)),"?"))</f>
        <v>kg</v>
      </c>
      <c r="E51" s="19" t="n">
        <f aca="false">IF($B51="","",IFERROR(INDEX('Ingredient Rates'!$D$7:$D$80,MATCH($B51,'Ingredient Rates'!$B$7:$B$80,0)),"?"))</f>
        <v>450</v>
      </c>
      <c r="F51" s="20" t="n">
        <f aca="false">IFERROR($C51*$E51,"")</f>
        <v>90</v>
      </c>
    </row>
    <row r="52" customFormat="false" ht="15" hidden="false" customHeight="false" outlineLevel="0" collapsed="false">
      <c r="A52" s="14" t="s">
        <v>120</v>
      </c>
      <c r="B52" s="14" t="s">
        <v>74</v>
      </c>
      <c r="C52" s="17" t="n">
        <v>0.15</v>
      </c>
      <c r="D52" s="18" t="str">
        <f aca="false">IF($B52="","",IFERROR(INDEX('Ingredient Rates'!$C$7:$C$80,MATCH($B52,'Ingredient Rates'!$B$7:$B$80,0)),"?"))</f>
        <v>kg</v>
      </c>
      <c r="E52" s="19" t="n">
        <f aca="false">IF($B52="","",IFERROR(INDEX('Ingredient Rates'!$D$7:$D$80,MATCH($B52,'Ingredient Rates'!$B$7:$B$80,0)),"?"))</f>
        <v>22</v>
      </c>
      <c r="F52" s="20" t="n">
        <f aca="false">IFERROR($C52*$E52,"")</f>
        <v>3.3</v>
      </c>
    </row>
    <row r="53" customFormat="false" ht="15" hidden="false" customHeight="false" outlineLevel="0" collapsed="false">
      <c r="A53" s="14" t="s">
        <v>121</v>
      </c>
      <c r="B53" s="14" t="s">
        <v>49</v>
      </c>
      <c r="C53" s="17" t="n">
        <v>10</v>
      </c>
      <c r="D53" s="18" t="str">
        <f aca="false">IF($B53="","",IFERROR(INDEX('Ingredient Rates'!$C$7:$C$80,MATCH($B53,'Ingredient Rates'!$B$7:$B$80,0)),"?"))</f>
        <v>kg</v>
      </c>
      <c r="E53" s="19" t="n">
        <f aca="false">IF($B53="","",IFERROR(INDEX('Ingredient Rates'!$D$7:$D$80,MATCH($B53,'Ingredient Rates'!$B$7:$B$80,0)),"?"))</f>
        <v>45</v>
      </c>
      <c r="F53" s="20" t="n">
        <f aca="false">IFERROR($C53*$E53,"")</f>
        <v>450</v>
      </c>
    </row>
    <row r="54" customFormat="false" ht="15" hidden="false" customHeight="false" outlineLevel="0" collapsed="false">
      <c r="A54" s="14" t="s">
        <v>121</v>
      </c>
      <c r="B54" s="14" t="s">
        <v>69</v>
      </c>
      <c r="C54" s="17" t="n">
        <v>0.5</v>
      </c>
      <c r="D54" s="18" t="str">
        <f aca="false">IF($B54="","",IFERROR(INDEX('Ingredient Rates'!$C$7:$C$80,MATCH($B54,'Ingredient Rates'!$B$7:$B$80,0)),"?"))</f>
        <v>litre</v>
      </c>
      <c r="E54" s="19" t="n">
        <f aca="false">IF($B54="","",IFERROR(INDEX('Ingredient Rates'!$D$7:$D$80,MATCH($B54,'Ingredient Rates'!$B$7:$B$80,0)),"?"))</f>
        <v>140</v>
      </c>
      <c r="F54" s="20" t="n">
        <f aca="false">IFERROR($C54*$E54,"")</f>
        <v>70</v>
      </c>
    </row>
    <row r="55" customFormat="false" ht="15" hidden="false" customHeight="false" outlineLevel="0" collapsed="false">
      <c r="A55" s="14" t="s">
        <v>121</v>
      </c>
      <c r="B55" s="14" t="s">
        <v>74</v>
      </c>
      <c r="C55" s="17" t="n">
        <v>0.12</v>
      </c>
      <c r="D55" s="18" t="str">
        <f aca="false">IF($B55="","",IFERROR(INDEX('Ingredient Rates'!$C$7:$C$80,MATCH($B55,'Ingredient Rates'!$B$7:$B$80,0)),"?"))</f>
        <v>kg</v>
      </c>
      <c r="E55" s="19" t="n">
        <f aca="false">IF($B55="","",IFERROR(INDEX('Ingredient Rates'!$D$7:$D$80,MATCH($B55,'Ingredient Rates'!$B$7:$B$80,0)),"?"))</f>
        <v>22</v>
      </c>
      <c r="F55" s="20" t="n">
        <f aca="false">IFERROR($C55*$E55,"")</f>
        <v>2.64</v>
      </c>
    </row>
    <row r="56" customFormat="false" ht="15" hidden="false" customHeight="false" outlineLevel="0" collapsed="false">
      <c r="A56" s="14" t="s">
        <v>122</v>
      </c>
      <c r="B56" s="14" t="s">
        <v>64</v>
      </c>
      <c r="C56" s="17" t="n">
        <v>10</v>
      </c>
      <c r="D56" s="18" t="str">
        <f aca="false">IF($B56="","",IFERROR(INDEX('Ingredient Rates'!$C$7:$C$80,MATCH($B56,'Ingredient Rates'!$B$7:$B$80,0)),"?"))</f>
        <v>kg</v>
      </c>
      <c r="E56" s="19" t="n">
        <f aca="false">IF($B56="","",IFERROR(INDEX('Ingredient Rates'!$D$7:$D$80,MATCH($B56,'Ingredient Rates'!$B$7:$B$80,0)),"?"))</f>
        <v>70</v>
      </c>
      <c r="F56" s="20" t="n">
        <f aca="false">IFERROR($C56*$E56,"")</f>
        <v>700</v>
      </c>
    </row>
    <row r="57" customFormat="false" ht="15" hidden="false" customHeight="false" outlineLevel="0" collapsed="false">
      <c r="A57" s="14" t="s">
        <v>122</v>
      </c>
      <c r="B57" s="14" t="s">
        <v>59</v>
      </c>
      <c r="C57" s="17" t="n">
        <v>2</v>
      </c>
      <c r="D57" s="18" t="str">
        <f aca="false">IF($B57="","",IFERROR(INDEX('Ingredient Rates'!$C$7:$C$80,MATCH($B57,'Ingredient Rates'!$B$7:$B$80,0)),"?"))</f>
        <v>kg</v>
      </c>
      <c r="E57" s="19" t="n">
        <f aca="false">IF($B57="","",IFERROR(INDEX('Ingredient Rates'!$D$7:$D$80,MATCH($B57,'Ingredient Rates'!$B$7:$B$80,0)),"?"))</f>
        <v>40</v>
      </c>
      <c r="F57" s="20" t="n">
        <f aca="false">IFERROR($C57*$E57,"")</f>
        <v>80</v>
      </c>
    </row>
    <row r="58" customFormat="false" ht="15" hidden="false" customHeight="false" outlineLevel="0" collapsed="false">
      <c r="A58" s="14" t="s">
        <v>122</v>
      </c>
      <c r="B58" s="14" t="s">
        <v>53</v>
      </c>
      <c r="C58" s="17" t="n">
        <v>1.5</v>
      </c>
      <c r="D58" s="18" t="str">
        <f aca="false">IF($B58="","",IFERROR(INDEX('Ingredient Rates'!$C$7:$C$80,MATCH($B58,'Ingredient Rates'!$B$7:$B$80,0)),"?"))</f>
        <v>kg</v>
      </c>
      <c r="E58" s="19" t="n">
        <f aca="false">IF($B58="","",IFERROR(INDEX('Ingredient Rates'!$D$7:$D$80,MATCH($B58,'Ingredient Rates'!$B$7:$B$80,0)),"?"))</f>
        <v>40</v>
      </c>
      <c r="F58" s="20" t="n">
        <f aca="false">IFERROR($C58*$E58,"")</f>
        <v>60</v>
      </c>
    </row>
    <row r="59" customFormat="false" ht="15" hidden="false" customHeight="false" outlineLevel="0" collapsed="false">
      <c r="A59" s="14" t="s">
        <v>122</v>
      </c>
      <c r="B59" s="14" t="s">
        <v>52</v>
      </c>
      <c r="C59" s="17" t="n">
        <v>1</v>
      </c>
      <c r="D59" s="18" t="str">
        <f aca="false">IF($B59="","",IFERROR(INDEX('Ingredient Rates'!$C$7:$C$80,MATCH($B59,'Ingredient Rates'!$B$7:$B$80,0)),"?"))</f>
        <v>kg</v>
      </c>
      <c r="E59" s="19" t="n">
        <f aca="false">IF($B59="","",IFERROR(INDEX('Ingredient Rates'!$D$7:$D$80,MATCH($B59,'Ingredient Rates'!$B$7:$B$80,0)),"?"))</f>
        <v>35</v>
      </c>
      <c r="F59" s="20" t="n">
        <f aca="false">IFERROR($C59*$E59,"")</f>
        <v>35</v>
      </c>
    </row>
    <row r="60" customFormat="false" ht="15" hidden="false" customHeight="false" outlineLevel="0" collapsed="false">
      <c r="A60" s="14" t="s">
        <v>122</v>
      </c>
      <c r="B60" s="14" t="s">
        <v>62</v>
      </c>
      <c r="C60" s="17" t="n">
        <v>0.2</v>
      </c>
      <c r="D60" s="18" t="str">
        <f aca="false">IF($B60="","",IFERROR(INDEX('Ingredient Rates'!$C$7:$C$80,MATCH($B60,'Ingredient Rates'!$B$7:$B$80,0)),"?"))</f>
        <v>kg</v>
      </c>
      <c r="E60" s="19" t="n">
        <f aca="false">IF($B60="","",IFERROR(INDEX('Ingredient Rates'!$D$7:$D$80,MATCH($B60,'Ingredient Rates'!$B$7:$B$80,0)),"?"))</f>
        <v>60</v>
      </c>
      <c r="F60" s="20" t="n">
        <f aca="false">IFERROR($C60*$E60,"")</f>
        <v>12</v>
      </c>
    </row>
    <row r="61" customFormat="false" ht="15" hidden="false" customHeight="false" outlineLevel="0" collapsed="false">
      <c r="A61" s="14" t="s">
        <v>122</v>
      </c>
      <c r="B61" s="14" t="s">
        <v>76</v>
      </c>
      <c r="C61" s="17" t="n">
        <v>0.1</v>
      </c>
      <c r="D61" s="18" t="str">
        <f aca="false">IF($B61="","",IFERROR(INDEX('Ingredient Rates'!$C$7:$C$80,MATCH($B61,'Ingredient Rates'!$B$7:$B$80,0)),"?"))</f>
        <v>kg</v>
      </c>
      <c r="E61" s="19" t="n">
        <f aca="false">IF($B61="","",IFERROR(INDEX('Ingredient Rates'!$D$7:$D$80,MATCH($B61,'Ingredient Rates'!$B$7:$B$80,0)),"?"))</f>
        <v>450</v>
      </c>
      <c r="F61" s="20" t="n">
        <f aca="false">IFERROR($C61*$E61,"")</f>
        <v>45</v>
      </c>
    </row>
    <row r="62" customFormat="false" ht="15" hidden="false" customHeight="false" outlineLevel="0" collapsed="false">
      <c r="A62" s="14" t="s">
        <v>122</v>
      </c>
      <c r="B62" s="14" t="s">
        <v>74</v>
      </c>
      <c r="C62" s="17" t="n">
        <v>0.12</v>
      </c>
      <c r="D62" s="18" t="str">
        <f aca="false">IF($B62="","",IFERROR(INDEX('Ingredient Rates'!$C$7:$C$80,MATCH($B62,'Ingredient Rates'!$B$7:$B$80,0)),"?"))</f>
        <v>kg</v>
      </c>
      <c r="E62" s="19" t="n">
        <f aca="false">IF($B62="","",IFERROR(INDEX('Ingredient Rates'!$D$7:$D$80,MATCH($B62,'Ingredient Rates'!$B$7:$B$80,0)),"?"))</f>
        <v>22</v>
      </c>
      <c r="F62" s="20" t="n">
        <f aca="false">IFERROR($C62*$E62,"")</f>
        <v>2.64</v>
      </c>
    </row>
    <row r="63" customFormat="false" ht="15" hidden="false" customHeight="false" outlineLevel="0" collapsed="false">
      <c r="A63" s="14" t="s">
        <v>123</v>
      </c>
      <c r="B63" s="14" t="s">
        <v>71</v>
      </c>
      <c r="C63" s="17" t="n">
        <v>4</v>
      </c>
      <c r="D63" s="18" t="str">
        <f aca="false">IF($B63="","",IFERROR(INDEX('Ingredient Rates'!$C$7:$C$80,MATCH($B63,'Ingredient Rates'!$B$7:$B$80,0)),"?"))</f>
        <v>kg</v>
      </c>
      <c r="E63" s="19" t="n">
        <f aca="false">IF($B63="","",IFERROR(INDEX('Ingredient Rates'!$D$7:$D$80,MATCH($B63,'Ingredient Rates'!$B$7:$B$80,0)),"?"))</f>
        <v>400</v>
      </c>
      <c r="F63" s="20" t="n">
        <f aca="false">IFERROR($C63*$E63,"")</f>
        <v>1600</v>
      </c>
    </row>
    <row r="64" customFormat="false" ht="15" hidden="false" customHeight="false" outlineLevel="0" collapsed="false">
      <c r="A64" s="14" t="s">
        <v>123</v>
      </c>
      <c r="B64" s="14" t="s">
        <v>49</v>
      </c>
      <c r="C64" s="17" t="n">
        <v>1</v>
      </c>
      <c r="D64" s="18" t="str">
        <f aca="false">IF($B64="","",IFERROR(INDEX('Ingredient Rates'!$C$7:$C$80,MATCH($B64,'Ingredient Rates'!$B$7:$B$80,0)),"?"))</f>
        <v>kg</v>
      </c>
      <c r="E64" s="19" t="n">
        <f aca="false">IF($B64="","",IFERROR(INDEX('Ingredient Rates'!$D$7:$D$80,MATCH($B64,'Ingredient Rates'!$B$7:$B$80,0)),"?"))</f>
        <v>45</v>
      </c>
      <c r="F64" s="20" t="n">
        <f aca="false">IFERROR($C64*$E64,"")</f>
        <v>45</v>
      </c>
    </row>
    <row r="65" customFormat="false" ht="15" hidden="false" customHeight="false" outlineLevel="0" collapsed="false">
      <c r="A65" s="14" t="s">
        <v>123</v>
      </c>
      <c r="B65" s="14" t="s">
        <v>73</v>
      </c>
      <c r="C65" s="17" t="n">
        <v>8</v>
      </c>
      <c r="D65" s="18" t="str">
        <f aca="false">IF($B65="","",IFERROR(INDEX('Ingredient Rates'!$C$7:$C$80,MATCH($B65,'Ingredient Rates'!$B$7:$B$80,0)),"?"))</f>
        <v>kg</v>
      </c>
      <c r="E65" s="19" t="n">
        <f aca="false">IF($B65="","",IFERROR(INDEX('Ingredient Rates'!$D$7:$D$80,MATCH($B65,'Ingredient Rates'!$B$7:$B$80,0)),"?"))</f>
        <v>48</v>
      </c>
      <c r="F65" s="20" t="n">
        <f aca="false">IFERROR($C65*$E65,"")</f>
        <v>384</v>
      </c>
    </row>
    <row r="66" customFormat="false" ht="15" hidden="false" customHeight="false" outlineLevel="0" collapsed="false">
      <c r="A66" s="14" t="s">
        <v>123</v>
      </c>
      <c r="B66" s="14" t="s">
        <v>68</v>
      </c>
      <c r="C66" s="17" t="n">
        <v>2</v>
      </c>
      <c r="D66" s="18" t="str">
        <f aca="false">IF($B66="","",IFERROR(INDEX('Ingredient Rates'!$C$7:$C$80,MATCH($B66,'Ingredient Rates'!$B$7:$B$80,0)),"?"))</f>
        <v>kg</v>
      </c>
      <c r="E66" s="19" t="n">
        <f aca="false">IF($B66="","",IFERROR(INDEX('Ingredient Rates'!$D$7:$D$80,MATCH($B66,'Ingredient Rates'!$B$7:$B$80,0)),"?"))</f>
        <v>650</v>
      </c>
      <c r="F66" s="20" t="n">
        <f aca="false">IFERROR($C66*$E66,"")</f>
        <v>1300</v>
      </c>
    </row>
    <row r="67" customFormat="false" ht="15" hidden="false" customHeight="false" outlineLevel="0" collapsed="false">
      <c r="A67" s="14" t="s">
        <v>123</v>
      </c>
      <c r="B67" s="14" t="s">
        <v>72</v>
      </c>
      <c r="C67" s="17" t="n">
        <v>1</v>
      </c>
      <c r="D67" s="18" t="str">
        <f aca="false">IF($B67="","",IFERROR(INDEX('Ingredient Rates'!$C$7:$C$80,MATCH($B67,'Ingredient Rates'!$B$7:$B$80,0)),"?"))</f>
        <v>kg</v>
      </c>
      <c r="E67" s="19" t="n">
        <f aca="false">IF($B67="","",IFERROR(INDEX('Ingredient Rates'!$D$7:$D$80,MATCH($B67,'Ingredient Rates'!$B$7:$B$80,0)),"?"))</f>
        <v>340</v>
      </c>
      <c r="F67" s="20" t="n">
        <f aca="false">IFERROR($C67*$E67,"")</f>
        <v>340</v>
      </c>
    </row>
    <row r="68" customFormat="false" ht="15" hidden="false" customHeight="false" outlineLevel="0" collapsed="false">
      <c r="A68" s="14" t="s">
        <v>124</v>
      </c>
      <c r="B68" s="14" t="s">
        <v>59</v>
      </c>
      <c r="C68" s="17" t="n">
        <v>4</v>
      </c>
      <c r="D68" s="18" t="str">
        <f aca="false">IF($B68="","",IFERROR(INDEX('Ingredient Rates'!$C$7:$C$80,MATCH($B68,'Ingredient Rates'!$B$7:$B$80,0)),"?"))</f>
        <v>kg</v>
      </c>
      <c r="E68" s="19" t="n">
        <f aca="false">IF($B68="","",IFERROR(INDEX('Ingredient Rates'!$D$7:$D$80,MATCH($B68,'Ingredient Rates'!$B$7:$B$80,0)),"?"))</f>
        <v>40</v>
      </c>
      <c r="F68" s="20" t="n">
        <f aca="false">IFERROR($C68*$E68,"")</f>
        <v>160</v>
      </c>
    </row>
    <row r="69" customFormat="false" ht="15" hidden="false" customHeight="false" outlineLevel="0" collapsed="false">
      <c r="A69" s="14" t="s">
        <v>124</v>
      </c>
      <c r="B69" s="14" t="s">
        <v>53</v>
      </c>
      <c r="C69" s="17" t="n">
        <v>3</v>
      </c>
      <c r="D69" s="18" t="str">
        <f aca="false">IF($B69="","",IFERROR(INDEX('Ingredient Rates'!$C$7:$C$80,MATCH($B69,'Ingredient Rates'!$B$7:$B$80,0)),"?"))</f>
        <v>kg</v>
      </c>
      <c r="E69" s="19" t="n">
        <f aca="false">IF($B69="","",IFERROR(INDEX('Ingredient Rates'!$D$7:$D$80,MATCH($B69,'Ingredient Rates'!$B$7:$B$80,0)),"?"))</f>
        <v>40</v>
      </c>
      <c r="F69" s="20" t="n">
        <f aca="false">IFERROR($C69*$E69,"")</f>
        <v>120</v>
      </c>
    </row>
    <row r="70" customFormat="false" ht="15" hidden="false" customHeight="false" outlineLevel="0" collapsed="false">
      <c r="A70" s="14" t="s">
        <v>124</v>
      </c>
      <c r="B70" s="14" t="s">
        <v>52</v>
      </c>
      <c r="C70" s="17" t="n">
        <v>2</v>
      </c>
      <c r="D70" s="18" t="str">
        <f aca="false">IF($B70="","",IFERROR(INDEX('Ingredient Rates'!$C$7:$C$80,MATCH($B70,'Ingredient Rates'!$B$7:$B$80,0)),"?"))</f>
        <v>kg</v>
      </c>
      <c r="E70" s="19" t="n">
        <f aca="false">IF($B70="","",IFERROR(INDEX('Ingredient Rates'!$D$7:$D$80,MATCH($B70,'Ingredient Rates'!$B$7:$B$80,0)),"?"))</f>
        <v>35</v>
      </c>
      <c r="F70" s="20" t="n">
        <f aca="false">IFERROR($C70*$E70,"")</f>
        <v>70</v>
      </c>
    </row>
    <row r="71" customFormat="false" ht="15" hidden="false" customHeight="false" outlineLevel="0" collapsed="false">
      <c r="A71" s="14" t="s">
        <v>124</v>
      </c>
      <c r="B71" s="14" t="s">
        <v>55</v>
      </c>
      <c r="C71" s="17" t="n">
        <v>2</v>
      </c>
      <c r="D71" s="18" t="str">
        <f aca="false">IF($B71="","",IFERROR(INDEX('Ingredient Rates'!$C$7:$C$80,MATCH($B71,'Ingredient Rates'!$B$7:$B$80,0)),"?"))</f>
        <v>kg</v>
      </c>
      <c r="E71" s="19" t="n">
        <f aca="false">IF($B71="","",IFERROR(INDEX('Ingredient Rates'!$D$7:$D$80,MATCH($B71,'Ingredient Rates'!$B$7:$B$80,0)),"?"))</f>
        <v>45</v>
      </c>
      <c r="F71" s="20" t="n">
        <f aca="false">IFERROR($C71*$E71,"")</f>
        <v>90</v>
      </c>
    </row>
    <row r="72" customFormat="false" ht="15" hidden="false" customHeight="false" outlineLevel="0" collapsed="false">
      <c r="A72" s="14" t="s">
        <v>124</v>
      </c>
      <c r="B72" s="14" t="s">
        <v>61</v>
      </c>
      <c r="C72" s="17" t="n">
        <v>0.8</v>
      </c>
      <c r="D72" s="18" t="str">
        <f aca="false">IF($B72="","",IFERROR(INDEX('Ingredient Rates'!$C$7:$C$80,MATCH($B72,'Ingredient Rates'!$B$7:$B$80,0)),"?"))</f>
        <v>kg</v>
      </c>
      <c r="E72" s="19" t="n">
        <f aca="false">IF($B72="","",IFERROR(INDEX('Ingredient Rates'!$D$7:$D$80,MATCH($B72,'Ingredient Rates'!$B$7:$B$80,0)),"?"))</f>
        <v>80</v>
      </c>
      <c r="F72" s="20" t="n">
        <f aca="false">IFERROR($C72*$E72,"")</f>
        <v>64</v>
      </c>
    </row>
    <row r="73" customFormat="false" ht="15" hidden="false" customHeight="false" outlineLevel="0" collapsed="false">
      <c r="A73" s="14" t="s">
        <v>124</v>
      </c>
      <c r="B73" s="14" t="s">
        <v>60</v>
      </c>
      <c r="C73" s="17" t="n">
        <v>0.3</v>
      </c>
      <c r="D73" s="18" t="str">
        <f aca="false">IF($B73="","",IFERROR(INDEX('Ingredient Rates'!$C$7:$C$80,MATCH($B73,'Ingredient Rates'!$B$7:$B$80,0)),"?"))</f>
        <v>kg</v>
      </c>
      <c r="E73" s="19" t="n">
        <f aca="false">IF($B73="","",IFERROR(INDEX('Ingredient Rates'!$D$7:$D$80,MATCH($B73,'Ingredient Rates'!$B$7:$B$80,0)),"?"))</f>
        <v>80</v>
      </c>
      <c r="F73" s="20" t="n">
        <f aca="false">IFERROR($C73*$E73,"")</f>
        <v>24</v>
      </c>
    </row>
    <row r="74" customFormat="false" ht="15" hidden="false" customHeight="false" outlineLevel="0" collapsed="false">
      <c r="A74" s="14" t="s">
        <v>124</v>
      </c>
      <c r="B74" s="14" t="s">
        <v>74</v>
      </c>
      <c r="C74" s="17" t="n">
        <v>0.1</v>
      </c>
      <c r="D74" s="18" t="str">
        <f aca="false">IF($B74="","",IFERROR(INDEX('Ingredient Rates'!$C$7:$C$80,MATCH($B74,'Ingredient Rates'!$B$7:$B$80,0)),"?"))</f>
        <v>kg</v>
      </c>
      <c r="E74" s="19" t="n">
        <f aca="false">IF($B74="","",IFERROR(INDEX('Ingredient Rates'!$D$7:$D$80,MATCH($B74,'Ingredient Rates'!$B$7:$B$80,0)),"?"))</f>
        <v>22</v>
      </c>
      <c r="F74" s="20" t="n">
        <f aca="false">IFERROR($C74*$E74,"")</f>
        <v>2.2</v>
      </c>
    </row>
    <row r="75" customFormat="false" ht="15" hidden="false" customHeight="false" outlineLevel="0" collapsed="false">
      <c r="A75" s="14"/>
      <c r="B75" s="14"/>
      <c r="C75" s="17"/>
      <c r="D75" s="18" t="str">
        <f aca="false">IF($B75="","",IFERROR(INDEX('Ingredient Rates'!$C$7:$C$80,MATCH($B75,'Ingredient Rates'!$B$7:$B$80,0)),"?"))</f>
        <v/>
      </c>
      <c r="E75" s="19" t="str">
        <f aca="false">IF($B75="","",IFERROR(INDEX('Ingredient Rates'!$D$7:$D$80,MATCH($B75,'Ingredient Rates'!$B$7:$B$80,0)),"?"))</f>
        <v/>
      </c>
      <c r="F75" s="20" t="str">
        <f aca="false">IFERROR($C75*$E75,"")</f>
        <v/>
      </c>
    </row>
    <row r="76" customFormat="false" ht="15" hidden="false" customHeight="false" outlineLevel="0" collapsed="false">
      <c r="A76" s="14"/>
      <c r="B76" s="14"/>
      <c r="C76" s="17"/>
      <c r="D76" s="18" t="str">
        <f aca="false">IF($B76="","",IFERROR(INDEX('Ingredient Rates'!$C$7:$C$80,MATCH($B76,'Ingredient Rates'!$B$7:$B$80,0)),"?"))</f>
        <v/>
      </c>
      <c r="E76" s="19" t="str">
        <f aca="false">IF($B76="","",IFERROR(INDEX('Ingredient Rates'!$D$7:$D$80,MATCH($B76,'Ingredient Rates'!$B$7:$B$80,0)),"?"))</f>
        <v/>
      </c>
      <c r="F76" s="20" t="str">
        <f aca="false">IFERROR($C76*$E76,"")</f>
        <v/>
      </c>
    </row>
    <row r="77" customFormat="false" ht="15" hidden="false" customHeight="false" outlineLevel="0" collapsed="false">
      <c r="A77" s="14"/>
      <c r="B77" s="14"/>
      <c r="C77" s="17"/>
      <c r="D77" s="18" t="str">
        <f aca="false">IF($B77="","",IFERROR(INDEX('Ingredient Rates'!$C$7:$C$80,MATCH($B77,'Ingredient Rates'!$B$7:$B$80,0)),"?"))</f>
        <v/>
      </c>
      <c r="E77" s="19" t="str">
        <f aca="false">IF($B77="","",IFERROR(INDEX('Ingredient Rates'!$D$7:$D$80,MATCH($B77,'Ingredient Rates'!$B$7:$B$80,0)),"?"))</f>
        <v/>
      </c>
      <c r="F77" s="20" t="str">
        <f aca="false">IFERROR($C77*$E77,"")</f>
        <v/>
      </c>
    </row>
    <row r="78" customFormat="false" ht="15" hidden="false" customHeight="false" outlineLevel="0" collapsed="false">
      <c r="A78" s="14"/>
      <c r="B78" s="14"/>
      <c r="C78" s="17"/>
      <c r="D78" s="18" t="str">
        <f aca="false">IF($B78="","",IFERROR(INDEX('Ingredient Rates'!$C$7:$C$80,MATCH($B78,'Ingredient Rates'!$B$7:$B$80,0)),"?"))</f>
        <v/>
      </c>
      <c r="E78" s="19" t="str">
        <f aca="false">IF($B78="","",IFERROR(INDEX('Ingredient Rates'!$D$7:$D$80,MATCH($B78,'Ingredient Rates'!$B$7:$B$80,0)),"?"))</f>
        <v/>
      </c>
      <c r="F78" s="20" t="str">
        <f aca="false">IFERROR($C78*$E78,"")</f>
        <v/>
      </c>
    </row>
    <row r="79" customFormat="false" ht="15" hidden="false" customHeight="false" outlineLevel="0" collapsed="false">
      <c r="A79" s="14"/>
      <c r="B79" s="14"/>
      <c r="C79" s="17"/>
      <c r="D79" s="18" t="str">
        <f aca="false">IF($B79="","",IFERROR(INDEX('Ingredient Rates'!$C$7:$C$80,MATCH($B79,'Ingredient Rates'!$B$7:$B$80,0)),"?"))</f>
        <v/>
      </c>
      <c r="E79" s="19" t="str">
        <f aca="false">IF($B79="","",IFERROR(INDEX('Ingredient Rates'!$D$7:$D$80,MATCH($B79,'Ingredient Rates'!$B$7:$B$80,0)),"?"))</f>
        <v/>
      </c>
      <c r="F79" s="20" t="str">
        <f aca="false">IFERROR($C79*$E79,"")</f>
        <v/>
      </c>
    </row>
    <row r="80" customFormat="false" ht="15" hidden="false" customHeight="false" outlineLevel="0" collapsed="false">
      <c r="A80" s="14"/>
      <c r="B80" s="14"/>
      <c r="C80" s="17"/>
      <c r="D80" s="18" t="str">
        <f aca="false">IF($B80="","",IFERROR(INDEX('Ingredient Rates'!$C$7:$C$80,MATCH($B80,'Ingredient Rates'!$B$7:$B$80,0)),"?"))</f>
        <v/>
      </c>
      <c r="E80" s="19" t="str">
        <f aca="false">IF($B80="","",IFERROR(INDEX('Ingredient Rates'!$D$7:$D$80,MATCH($B80,'Ingredient Rates'!$B$7:$B$80,0)),"?"))</f>
        <v/>
      </c>
      <c r="F80" s="20" t="str">
        <f aca="false">IFERROR($C80*$E80,"")</f>
        <v/>
      </c>
    </row>
    <row r="81" customFormat="false" ht="15" hidden="false" customHeight="false" outlineLevel="0" collapsed="false">
      <c r="A81" s="14"/>
      <c r="B81" s="14"/>
      <c r="C81" s="17"/>
      <c r="D81" s="18" t="str">
        <f aca="false">IF($B81="","",IFERROR(INDEX('Ingredient Rates'!$C$7:$C$80,MATCH($B81,'Ingredient Rates'!$B$7:$B$80,0)),"?"))</f>
        <v/>
      </c>
      <c r="E81" s="19" t="str">
        <f aca="false">IF($B81="","",IFERROR(INDEX('Ingredient Rates'!$D$7:$D$80,MATCH($B81,'Ingredient Rates'!$B$7:$B$80,0)),"?"))</f>
        <v/>
      </c>
      <c r="F81" s="20" t="str">
        <f aca="false">IFERROR($C81*$E81,"")</f>
        <v/>
      </c>
    </row>
    <row r="82" customFormat="false" ht="15" hidden="false" customHeight="false" outlineLevel="0" collapsed="false">
      <c r="A82" s="14"/>
      <c r="B82" s="14"/>
      <c r="C82" s="17"/>
      <c r="D82" s="18" t="str">
        <f aca="false">IF($B82="","",IFERROR(INDEX('Ingredient Rates'!$C$7:$C$80,MATCH($B82,'Ingredient Rates'!$B$7:$B$80,0)),"?"))</f>
        <v/>
      </c>
      <c r="E82" s="19" t="str">
        <f aca="false">IF($B82="","",IFERROR(INDEX('Ingredient Rates'!$D$7:$D$80,MATCH($B82,'Ingredient Rates'!$B$7:$B$80,0)),"?"))</f>
        <v/>
      </c>
      <c r="F82" s="20" t="str">
        <f aca="false">IFERROR($C82*$E82,"")</f>
        <v/>
      </c>
    </row>
    <row r="83" customFormat="false" ht="15" hidden="false" customHeight="false" outlineLevel="0" collapsed="false">
      <c r="A83" s="14"/>
      <c r="B83" s="14"/>
      <c r="C83" s="17"/>
      <c r="D83" s="18" t="str">
        <f aca="false">IF($B83="","",IFERROR(INDEX('Ingredient Rates'!$C$7:$C$80,MATCH($B83,'Ingredient Rates'!$B$7:$B$80,0)),"?"))</f>
        <v/>
      </c>
      <c r="E83" s="19" t="str">
        <f aca="false">IF($B83="","",IFERROR(INDEX('Ingredient Rates'!$D$7:$D$80,MATCH($B83,'Ingredient Rates'!$B$7:$B$80,0)),"?"))</f>
        <v/>
      </c>
      <c r="F83" s="20" t="str">
        <f aca="false">IFERROR($C83*$E83,"")</f>
        <v/>
      </c>
    </row>
    <row r="84" customFormat="false" ht="15" hidden="false" customHeight="false" outlineLevel="0" collapsed="false">
      <c r="A84" s="14"/>
      <c r="B84" s="14"/>
      <c r="C84" s="17"/>
      <c r="D84" s="18" t="str">
        <f aca="false">IF($B84="","",IFERROR(INDEX('Ingredient Rates'!$C$7:$C$80,MATCH($B84,'Ingredient Rates'!$B$7:$B$80,0)),"?"))</f>
        <v/>
      </c>
      <c r="E84" s="19" t="str">
        <f aca="false">IF($B84="","",IFERROR(INDEX('Ingredient Rates'!$D$7:$D$80,MATCH($B84,'Ingredient Rates'!$B$7:$B$80,0)),"?"))</f>
        <v/>
      </c>
      <c r="F84" s="20" t="str">
        <f aca="false">IFERROR($C84*$E84,"")</f>
        <v/>
      </c>
    </row>
    <row r="85" customFormat="false" ht="15" hidden="false" customHeight="false" outlineLevel="0" collapsed="false">
      <c r="A85" s="14"/>
      <c r="B85" s="14"/>
      <c r="C85" s="17"/>
      <c r="D85" s="18" t="str">
        <f aca="false">IF($B85="","",IFERROR(INDEX('Ingredient Rates'!$C$7:$C$80,MATCH($B85,'Ingredient Rates'!$B$7:$B$80,0)),"?"))</f>
        <v/>
      </c>
      <c r="E85" s="19" t="str">
        <f aca="false">IF($B85="","",IFERROR(INDEX('Ingredient Rates'!$D$7:$D$80,MATCH($B85,'Ingredient Rates'!$B$7:$B$80,0)),"?"))</f>
        <v/>
      </c>
      <c r="F85" s="20" t="str">
        <f aca="false">IFERROR($C85*$E85,"")</f>
        <v/>
      </c>
    </row>
    <row r="86" customFormat="false" ht="15" hidden="false" customHeight="false" outlineLevel="0" collapsed="false">
      <c r="A86" s="14"/>
      <c r="B86" s="14"/>
      <c r="C86" s="17"/>
      <c r="D86" s="18" t="str">
        <f aca="false">IF($B86="","",IFERROR(INDEX('Ingredient Rates'!$C$7:$C$80,MATCH($B86,'Ingredient Rates'!$B$7:$B$80,0)),"?"))</f>
        <v/>
      </c>
      <c r="E86" s="19" t="str">
        <f aca="false">IF($B86="","",IFERROR(INDEX('Ingredient Rates'!$D$7:$D$80,MATCH($B86,'Ingredient Rates'!$B$7:$B$80,0)),"?"))</f>
        <v/>
      </c>
      <c r="F86" s="20" t="str">
        <f aca="false">IFERROR($C86*$E86,"")</f>
        <v/>
      </c>
    </row>
    <row r="87" customFormat="false" ht="15" hidden="false" customHeight="false" outlineLevel="0" collapsed="false">
      <c r="A87" s="14"/>
      <c r="B87" s="14"/>
      <c r="C87" s="17"/>
      <c r="D87" s="18" t="str">
        <f aca="false">IF($B87="","",IFERROR(INDEX('Ingredient Rates'!$C$7:$C$80,MATCH($B87,'Ingredient Rates'!$B$7:$B$80,0)),"?"))</f>
        <v/>
      </c>
      <c r="E87" s="19" t="str">
        <f aca="false">IF($B87="","",IFERROR(INDEX('Ingredient Rates'!$D$7:$D$80,MATCH($B87,'Ingredient Rates'!$B$7:$B$80,0)),"?"))</f>
        <v/>
      </c>
      <c r="F87" s="20" t="str">
        <f aca="false">IFERROR($C87*$E87,"")</f>
        <v/>
      </c>
    </row>
    <row r="88" customFormat="false" ht="15" hidden="false" customHeight="false" outlineLevel="0" collapsed="false">
      <c r="A88" s="14"/>
      <c r="B88" s="14"/>
      <c r="C88" s="17"/>
      <c r="D88" s="18" t="str">
        <f aca="false">IF($B88="","",IFERROR(INDEX('Ingredient Rates'!$C$7:$C$80,MATCH($B88,'Ingredient Rates'!$B$7:$B$80,0)),"?"))</f>
        <v/>
      </c>
      <c r="E88" s="19" t="str">
        <f aca="false">IF($B88="","",IFERROR(INDEX('Ingredient Rates'!$D$7:$D$80,MATCH($B88,'Ingredient Rates'!$B$7:$B$80,0)),"?"))</f>
        <v/>
      </c>
      <c r="F88" s="20" t="str">
        <f aca="false">IFERROR($C88*$E88,"")</f>
        <v/>
      </c>
    </row>
    <row r="89" customFormat="false" ht="15" hidden="false" customHeight="false" outlineLevel="0" collapsed="false">
      <c r="A89" s="14"/>
      <c r="B89" s="14"/>
      <c r="C89" s="17"/>
      <c r="D89" s="18" t="str">
        <f aca="false">IF($B89="","",IFERROR(INDEX('Ingredient Rates'!$C$7:$C$80,MATCH($B89,'Ingredient Rates'!$B$7:$B$80,0)),"?"))</f>
        <v/>
      </c>
      <c r="E89" s="19" t="str">
        <f aca="false">IF($B89="","",IFERROR(INDEX('Ingredient Rates'!$D$7:$D$80,MATCH($B89,'Ingredient Rates'!$B$7:$B$80,0)),"?"))</f>
        <v/>
      </c>
      <c r="F89" s="20" t="str">
        <f aca="false">IFERROR($C89*$E89,"")</f>
        <v/>
      </c>
    </row>
    <row r="90" customFormat="false" ht="15" hidden="false" customHeight="false" outlineLevel="0" collapsed="false">
      <c r="A90" s="14"/>
      <c r="B90" s="14"/>
      <c r="C90" s="17"/>
      <c r="D90" s="18" t="str">
        <f aca="false">IF($B90="","",IFERROR(INDEX('Ingredient Rates'!$C$7:$C$80,MATCH($B90,'Ingredient Rates'!$B$7:$B$80,0)),"?"))</f>
        <v/>
      </c>
      <c r="E90" s="19" t="str">
        <f aca="false">IF($B90="","",IFERROR(INDEX('Ingredient Rates'!$D$7:$D$80,MATCH($B90,'Ingredient Rates'!$B$7:$B$80,0)),"?"))</f>
        <v/>
      </c>
      <c r="F90" s="20" t="str">
        <f aca="false">IFERROR($C90*$E90,"")</f>
        <v/>
      </c>
    </row>
    <row r="91" customFormat="false" ht="15" hidden="false" customHeight="false" outlineLevel="0" collapsed="false">
      <c r="A91" s="14"/>
      <c r="B91" s="14"/>
      <c r="C91" s="17"/>
      <c r="D91" s="18" t="str">
        <f aca="false">IF($B91="","",IFERROR(INDEX('Ingredient Rates'!$C$7:$C$80,MATCH($B91,'Ingredient Rates'!$B$7:$B$80,0)),"?"))</f>
        <v/>
      </c>
      <c r="E91" s="19" t="str">
        <f aca="false">IF($B91="","",IFERROR(INDEX('Ingredient Rates'!$D$7:$D$80,MATCH($B91,'Ingredient Rates'!$B$7:$B$80,0)),"?"))</f>
        <v/>
      </c>
      <c r="F91" s="20" t="str">
        <f aca="false">IFERROR($C91*$E91,"")</f>
        <v/>
      </c>
    </row>
    <row r="92" customFormat="false" ht="15" hidden="false" customHeight="false" outlineLevel="0" collapsed="false">
      <c r="A92" s="14"/>
      <c r="B92" s="14"/>
      <c r="C92" s="17"/>
      <c r="D92" s="18" t="str">
        <f aca="false">IF($B92="","",IFERROR(INDEX('Ingredient Rates'!$C$7:$C$80,MATCH($B92,'Ingredient Rates'!$B$7:$B$80,0)),"?"))</f>
        <v/>
      </c>
      <c r="E92" s="19" t="str">
        <f aca="false">IF($B92="","",IFERROR(INDEX('Ingredient Rates'!$D$7:$D$80,MATCH($B92,'Ingredient Rates'!$B$7:$B$80,0)),"?"))</f>
        <v/>
      </c>
      <c r="F92" s="20" t="str">
        <f aca="false">IFERROR($C92*$E92,"")</f>
        <v/>
      </c>
    </row>
    <row r="93" customFormat="false" ht="15" hidden="false" customHeight="false" outlineLevel="0" collapsed="false">
      <c r="A93" s="14"/>
      <c r="B93" s="14"/>
      <c r="C93" s="17"/>
      <c r="D93" s="18" t="str">
        <f aca="false">IF($B93="","",IFERROR(INDEX('Ingredient Rates'!$C$7:$C$80,MATCH($B93,'Ingredient Rates'!$B$7:$B$80,0)),"?"))</f>
        <v/>
      </c>
      <c r="E93" s="19" t="str">
        <f aca="false">IF($B93="","",IFERROR(INDEX('Ingredient Rates'!$D$7:$D$80,MATCH($B93,'Ingredient Rates'!$B$7:$B$80,0)),"?"))</f>
        <v/>
      </c>
      <c r="F93" s="20" t="str">
        <f aca="false">IFERROR($C93*$E93,"")</f>
        <v/>
      </c>
    </row>
    <row r="94" customFormat="false" ht="15" hidden="false" customHeight="false" outlineLevel="0" collapsed="false">
      <c r="A94" s="14"/>
      <c r="B94" s="14"/>
      <c r="C94" s="17"/>
      <c r="D94" s="18" t="str">
        <f aca="false">IF($B94="","",IFERROR(INDEX('Ingredient Rates'!$C$7:$C$80,MATCH($B94,'Ingredient Rates'!$B$7:$B$80,0)),"?"))</f>
        <v/>
      </c>
      <c r="E94" s="19" t="str">
        <f aca="false">IF($B94="","",IFERROR(INDEX('Ingredient Rates'!$D$7:$D$80,MATCH($B94,'Ingredient Rates'!$B$7:$B$80,0)),"?"))</f>
        <v/>
      </c>
      <c r="F94" s="20" t="str">
        <f aca="false">IFERROR($C94*$E94,"")</f>
        <v/>
      </c>
    </row>
    <row r="95" customFormat="false" ht="15" hidden="false" customHeight="false" outlineLevel="0" collapsed="false">
      <c r="A95" s="14"/>
      <c r="B95" s="14"/>
      <c r="C95" s="17"/>
      <c r="D95" s="18" t="str">
        <f aca="false">IF($B95="","",IFERROR(INDEX('Ingredient Rates'!$C$7:$C$80,MATCH($B95,'Ingredient Rates'!$B$7:$B$80,0)),"?"))</f>
        <v/>
      </c>
      <c r="E95" s="19" t="str">
        <f aca="false">IF($B95="","",IFERROR(INDEX('Ingredient Rates'!$D$7:$D$80,MATCH($B95,'Ingredient Rates'!$B$7:$B$80,0)),"?"))</f>
        <v/>
      </c>
      <c r="F95" s="20" t="str">
        <f aca="false">IFERROR($C95*$E95,"")</f>
        <v/>
      </c>
    </row>
    <row r="96" customFormat="false" ht="15" hidden="false" customHeight="false" outlineLevel="0" collapsed="false">
      <c r="A96" s="14"/>
      <c r="B96" s="14"/>
      <c r="C96" s="17"/>
      <c r="D96" s="18" t="str">
        <f aca="false">IF($B96="","",IFERROR(INDEX('Ingredient Rates'!$C$7:$C$80,MATCH($B96,'Ingredient Rates'!$B$7:$B$80,0)),"?"))</f>
        <v/>
      </c>
      <c r="E96" s="19" t="str">
        <f aca="false">IF($B96="","",IFERROR(INDEX('Ingredient Rates'!$D$7:$D$80,MATCH($B96,'Ingredient Rates'!$B$7:$B$80,0)),"?"))</f>
        <v/>
      </c>
      <c r="F96" s="20" t="str">
        <f aca="false">IFERROR($C96*$E96,"")</f>
        <v/>
      </c>
    </row>
    <row r="97" customFormat="false" ht="15" hidden="false" customHeight="false" outlineLevel="0" collapsed="false">
      <c r="A97" s="14"/>
      <c r="B97" s="14"/>
      <c r="C97" s="17"/>
      <c r="D97" s="18" t="str">
        <f aca="false">IF($B97="","",IFERROR(INDEX('Ingredient Rates'!$C$7:$C$80,MATCH($B97,'Ingredient Rates'!$B$7:$B$80,0)),"?"))</f>
        <v/>
      </c>
      <c r="E97" s="19" t="str">
        <f aca="false">IF($B97="","",IFERROR(INDEX('Ingredient Rates'!$D$7:$D$80,MATCH($B97,'Ingredient Rates'!$B$7:$B$80,0)),"?"))</f>
        <v/>
      </c>
      <c r="F97" s="20" t="str">
        <f aca="false">IFERROR($C97*$E97,"")</f>
        <v/>
      </c>
    </row>
    <row r="98" customFormat="false" ht="15" hidden="false" customHeight="false" outlineLevel="0" collapsed="false">
      <c r="A98" s="14"/>
      <c r="B98" s="14"/>
      <c r="C98" s="17"/>
      <c r="D98" s="18" t="str">
        <f aca="false">IF($B98="","",IFERROR(INDEX('Ingredient Rates'!$C$7:$C$80,MATCH($B98,'Ingredient Rates'!$B$7:$B$80,0)),"?"))</f>
        <v/>
      </c>
      <c r="E98" s="19" t="str">
        <f aca="false">IF($B98="","",IFERROR(INDEX('Ingredient Rates'!$D$7:$D$80,MATCH($B98,'Ingredient Rates'!$B$7:$B$80,0)),"?"))</f>
        <v/>
      </c>
      <c r="F98" s="20" t="str">
        <f aca="false">IFERROR($C98*$E98,"")</f>
        <v/>
      </c>
    </row>
    <row r="99" customFormat="false" ht="15" hidden="false" customHeight="false" outlineLevel="0" collapsed="false">
      <c r="A99" s="14"/>
      <c r="B99" s="14"/>
      <c r="C99" s="17"/>
      <c r="D99" s="18" t="str">
        <f aca="false">IF($B99="","",IFERROR(INDEX('Ingredient Rates'!$C$7:$C$80,MATCH($B99,'Ingredient Rates'!$B$7:$B$80,0)),"?"))</f>
        <v/>
      </c>
      <c r="E99" s="19" t="str">
        <f aca="false">IF($B99="","",IFERROR(INDEX('Ingredient Rates'!$D$7:$D$80,MATCH($B99,'Ingredient Rates'!$B$7:$B$80,0)),"?"))</f>
        <v/>
      </c>
      <c r="F99" s="20" t="str">
        <f aca="false">IFERROR($C99*$E99,"")</f>
        <v/>
      </c>
    </row>
    <row r="100" customFormat="false" ht="15" hidden="false" customHeight="false" outlineLevel="0" collapsed="false">
      <c r="A100" s="14"/>
      <c r="B100" s="14"/>
      <c r="C100" s="17"/>
      <c r="D100" s="18" t="str">
        <f aca="false">IF($B100="","",IFERROR(INDEX('Ingredient Rates'!$C$7:$C$80,MATCH($B100,'Ingredient Rates'!$B$7:$B$80,0)),"?"))</f>
        <v/>
      </c>
      <c r="E100" s="19" t="str">
        <f aca="false">IF($B100="","",IFERROR(INDEX('Ingredient Rates'!$D$7:$D$80,MATCH($B100,'Ingredient Rates'!$B$7:$B$80,0)),"?"))</f>
        <v/>
      </c>
      <c r="F100" s="20" t="str">
        <f aca="false">IFERROR($C100*$E100,"")</f>
        <v/>
      </c>
    </row>
    <row r="101" customFormat="false" ht="15" hidden="false" customHeight="false" outlineLevel="0" collapsed="false">
      <c r="A101" s="14"/>
      <c r="B101" s="14"/>
      <c r="C101" s="17"/>
      <c r="D101" s="18" t="str">
        <f aca="false">IF($B101="","",IFERROR(INDEX('Ingredient Rates'!$C$7:$C$80,MATCH($B101,'Ingredient Rates'!$B$7:$B$80,0)),"?"))</f>
        <v/>
      </c>
      <c r="E101" s="19" t="str">
        <f aca="false">IF($B101="","",IFERROR(INDEX('Ingredient Rates'!$D$7:$D$80,MATCH($B101,'Ingredient Rates'!$B$7:$B$80,0)),"?"))</f>
        <v/>
      </c>
      <c r="F101" s="20" t="str">
        <f aca="false">IFERROR($C101*$E101,"")</f>
        <v/>
      </c>
    </row>
    <row r="102" customFormat="false" ht="15" hidden="false" customHeight="false" outlineLevel="0" collapsed="false">
      <c r="A102" s="14"/>
      <c r="B102" s="14"/>
      <c r="C102" s="17"/>
      <c r="D102" s="18" t="str">
        <f aca="false">IF($B102="","",IFERROR(INDEX('Ingredient Rates'!$C$7:$C$80,MATCH($B102,'Ingredient Rates'!$B$7:$B$80,0)),"?"))</f>
        <v/>
      </c>
      <c r="E102" s="19" t="str">
        <f aca="false">IF($B102="","",IFERROR(INDEX('Ingredient Rates'!$D$7:$D$80,MATCH($B102,'Ingredient Rates'!$B$7:$B$80,0)),"?"))</f>
        <v/>
      </c>
      <c r="F102" s="20" t="str">
        <f aca="false">IFERROR($C102*$E102,"")</f>
        <v/>
      </c>
    </row>
    <row r="103" customFormat="false" ht="15" hidden="false" customHeight="false" outlineLevel="0" collapsed="false">
      <c r="A103" s="14"/>
      <c r="B103" s="14"/>
      <c r="C103" s="17"/>
      <c r="D103" s="18" t="str">
        <f aca="false">IF($B103="","",IFERROR(INDEX('Ingredient Rates'!$C$7:$C$80,MATCH($B103,'Ingredient Rates'!$B$7:$B$80,0)),"?"))</f>
        <v/>
      </c>
      <c r="E103" s="19" t="str">
        <f aca="false">IF($B103="","",IFERROR(INDEX('Ingredient Rates'!$D$7:$D$80,MATCH($B103,'Ingredient Rates'!$B$7:$B$80,0)),"?"))</f>
        <v/>
      </c>
      <c r="F103" s="20" t="str">
        <f aca="false">IFERROR($C103*$E103,"")</f>
        <v/>
      </c>
    </row>
    <row r="104" customFormat="false" ht="15" hidden="false" customHeight="false" outlineLevel="0" collapsed="false">
      <c r="A104" s="14"/>
      <c r="B104" s="14"/>
      <c r="C104" s="17"/>
      <c r="D104" s="18" t="str">
        <f aca="false">IF($B104="","",IFERROR(INDEX('Ingredient Rates'!$C$7:$C$80,MATCH($B104,'Ingredient Rates'!$B$7:$B$80,0)),"?"))</f>
        <v/>
      </c>
      <c r="E104" s="19" t="str">
        <f aca="false">IF($B104="","",IFERROR(INDEX('Ingredient Rates'!$D$7:$D$80,MATCH($B104,'Ingredient Rates'!$B$7:$B$80,0)),"?"))</f>
        <v/>
      </c>
      <c r="F104" s="20" t="str">
        <f aca="false">IFERROR($C104*$E104,"")</f>
        <v/>
      </c>
    </row>
    <row r="105" customFormat="false" ht="15" hidden="false" customHeight="false" outlineLevel="0" collapsed="false">
      <c r="A105" s="14"/>
      <c r="B105" s="14"/>
      <c r="C105" s="17"/>
      <c r="D105" s="18" t="str">
        <f aca="false">IF($B105="","",IFERROR(INDEX('Ingredient Rates'!$C$7:$C$80,MATCH($B105,'Ingredient Rates'!$B$7:$B$80,0)),"?"))</f>
        <v/>
      </c>
      <c r="E105" s="19" t="str">
        <f aca="false">IF($B105="","",IFERROR(INDEX('Ingredient Rates'!$D$7:$D$80,MATCH($B105,'Ingredient Rates'!$B$7:$B$80,0)),"?"))</f>
        <v/>
      </c>
      <c r="F105" s="20" t="str">
        <f aca="false">IFERROR($C105*$E105,"")</f>
        <v/>
      </c>
    </row>
    <row r="106" customFormat="false" ht="15" hidden="false" customHeight="false" outlineLevel="0" collapsed="false">
      <c r="A106" s="14"/>
      <c r="B106" s="14"/>
      <c r="C106" s="17"/>
      <c r="D106" s="18" t="str">
        <f aca="false">IF($B106="","",IFERROR(INDEX('Ingredient Rates'!$C$7:$C$80,MATCH($B106,'Ingredient Rates'!$B$7:$B$80,0)),"?"))</f>
        <v/>
      </c>
      <c r="E106" s="19" t="str">
        <f aca="false">IF($B106="","",IFERROR(INDEX('Ingredient Rates'!$D$7:$D$80,MATCH($B106,'Ingredient Rates'!$B$7:$B$80,0)),"?"))</f>
        <v/>
      </c>
      <c r="F106" s="20" t="str">
        <f aca="false">IFERROR($C106*$E106,"")</f>
        <v/>
      </c>
    </row>
    <row r="107" customFormat="false" ht="15" hidden="false" customHeight="false" outlineLevel="0" collapsed="false">
      <c r="A107" s="14"/>
      <c r="B107" s="14"/>
      <c r="C107" s="17"/>
      <c r="D107" s="18" t="str">
        <f aca="false">IF($B107="","",IFERROR(INDEX('Ingredient Rates'!$C$7:$C$80,MATCH($B107,'Ingredient Rates'!$B$7:$B$80,0)),"?"))</f>
        <v/>
      </c>
      <c r="E107" s="19" t="str">
        <f aca="false">IF($B107="","",IFERROR(INDEX('Ingredient Rates'!$D$7:$D$80,MATCH($B107,'Ingredient Rates'!$B$7:$B$80,0)),"?"))</f>
        <v/>
      </c>
      <c r="F107" s="20" t="str">
        <f aca="false">IFERROR($C107*$E107,"")</f>
        <v/>
      </c>
    </row>
    <row r="108" customFormat="false" ht="15" hidden="false" customHeight="false" outlineLevel="0" collapsed="false">
      <c r="A108" s="14"/>
      <c r="B108" s="14"/>
      <c r="C108" s="17"/>
      <c r="D108" s="18" t="str">
        <f aca="false">IF($B108="","",IFERROR(INDEX('Ingredient Rates'!$C$7:$C$80,MATCH($B108,'Ingredient Rates'!$B$7:$B$80,0)),"?"))</f>
        <v/>
      </c>
      <c r="E108" s="19" t="str">
        <f aca="false">IF($B108="","",IFERROR(INDEX('Ingredient Rates'!$D$7:$D$80,MATCH($B108,'Ingredient Rates'!$B$7:$B$80,0)),"?"))</f>
        <v/>
      </c>
      <c r="F108" s="20" t="str">
        <f aca="false">IFERROR($C108*$E108,"")</f>
        <v/>
      </c>
    </row>
    <row r="109" customFormat="false" ht="15" hidden="false" customHeight="false" outlineLevel="0" collapsed="false">
      <c r="A109" s="14"/>
      <c r="B109" s="14"/>
      <c r="C109" s="17"/>
      <c r="D109" s="18" t="str">
        <f aca="false">IF($B109="","",IFERROR(INDEX('Ingredient Rates'!$C$7:$C$80,MATCH($B109,'Ingredient Rates'!$B$7:$B$80,0)),"?"))</f>
        <v/>
      </c>
      <c r="E109" s="19" t="str">
        <f aca="false">IF($B109="","",IFERROR(INDEX('Ingredient Rates'!$D$7:$D$80,MATCH($B109,'Ingredient Rates'!$B$7:$B$80,0)),"?"))</f>
        <v/>
      </c>
      <c r="F109" s="20" t="str">
        <f aca="false">IFERROR($C109*$E109,"")</f>
        <v/>
      </c>
    </row>
    <row r="110" customFormat="false" ht="15" hidden="false" customHeight="false" outlineLevel="0" collapsed="false">
      <c r="A110" s="14"/>
      <c r="B110" s="14"/>
      <c r="C110" s="17"/>
      <c r="D110" s="18" t="str">
        <f aca="false">IF($B110="","",IFERROR(INDEX('Ingredient Rates'!$C$7:$C$80,MATCH($B110,'Ingredient Rates'!$B$7:$B$80,0)),"?"))</f>
        <v/>
      </c>
      <c r="E110" s="19" t="str">
        <f aca="false">IF($B110="","",IFERROR(INDEX('Ingredient Rates'!$D$7:$D$80,MATCH($B110,'Ingredient Rates'!$B$7:$B$80,0)),"?"))</f>
        <v/>
      </c>
      <c r="F110" s="20" t="str">
        <f aca="false">IFERROR($C110*$E110,"")</f>
        <v/>
      </c>
    </row>
    <row r="111" customFormat="false" ht="15" hidden="false" customHeight="false" outlineLevel="0" collapsed="false">
      <c r="A111" s="14"/>
      <c r="B111" s="14"/>
      <c r="C111" s="17"/>
      <c r="D111" s="18" t="str">
        <f aca="false">IF($B111="","",IFERROR(INDEX('Ingredient Rates'!$C$7:$C$80,MATCH($B111,'Ingredient Rates'!$B$7:$B$80,0)),"?"))</f>
        <v/>
      </c>
      <c r="E111" s="19" t="str">
        <f aca="false">IF($B111="","",IFERROR(INDEX('Ingredient Rates'!$D$7:$D$80,MATCH($B111,'Ingredient Rates'!$B$7:$B$80,0)),"?"))</f>
        <v/>
      </c>
      <c r="F111" s="20" t="str">
        <f aca="false">IFERROR($C111*$E111,"")</f>
        <v/>
      </c>
    </row>
    <row r="112" customFormat="false" ht="15" hidden="false" customHeight="false" outlineLevel="0" collapsed="false">
      <c r="A112" s="14"/>
      <c r="B112" s="14"/>
      <c r="C112" s="17"/>
      <c r="D112" s="18" t="str">
        <f aca="false">IF($B112="","",IFERROR(INDEX('Ingredient Rates'!$C$7:$C$80,MATCH($B112,'Ingredient Rates'!$B$7:$B$80,0)),"?"))</f>
        <v/>
      </c>
      <c r="E112" s="19" t="str">
        <f aca="false">IF($B112="","",IFERROR(INDEX('Ingredient Rates'!$D$7:$D$80,MATCH($B112,'Ingredient Rates'!$B$7:$B$80,0)),"?"))</f>
        <v/>
      </c>
      <c r="F112" s="20" t="str">
        <f aca="false">IFERROR($C112*$E112,"")</f>
        <v/>
      </c>
    </row>
    <row r="113" customFormat="false" ht="15" hidden="false" customHeight="false" outlineLevel="0" collapsed="false">
      <c r="A113" s="14"/>
      <c r="B113" s="14"/>
      <c r="C113" s="17"/>
      <c r="D113" s="18" t="str">
        <f aca="false">IF($B113="","",IFERROR(INDEX('Ingredient Rates'!$C$7:$C$80,MATCH($B113,'Ingredient Rates'!$B$7:$B$80,0)),"?"))</f>
        <v/>
      </c>
      <c r="E113" s="19" t="str">
        <f aca="false">IF($B113="","",IFERROR(INDEX('Ingredient Rates'!$D$7:$D$80,MATCH($B113,'Ingredient Rates'!$B$7:$B$80,0)),"?"))</f>
        <v/>
      </c>
      <c r="F113" s="20" t="str">
        <f aca="false">IFERROR($C113*$E113,"")</f>
        <v/>
      </c>
    </row>
    <row r="114" customFormat="false" ht="15" hidden="false" customHeight="false" outlineLevel="0" collapsed="false">
      <c r="A114" s="14"/>
      <c r="B114" s="14"/>
      <c r="C114" s="17"/>
      <c r="D114" s="18" t="str">
        <f aca="false">IF($B114="","",IFERROR(INDEX('Ingredient Rates'!$C$7:$C$80,MATCH($B114,'Ingredient Rates'!$B$7:$B$80,0)),"?"))</f>
        <v/>
      </c>
      <c r="E114" s="19" t="str">
        <f aca="false">IF($B114="","",IFERROR(INDEX('Ingredient Rates'!$D$7:$D$80,MATCH($B114,'Ingredient Rates'!$B$7:$B$80,0)),"?"))</f>
        <v/>
      </c>
      <c r="F114" s="20" t="str">
        <f aca="false">IFERROR($C114*$E114,"")</f>
        <v/>
      </c>
    </row>
    <row r="115" customFormat="false" ht="15" hidden="false" customHeight="false" outlineLevel="0" collapsed="false">
      <c r="A115" s="14"/>
      <c r="B115" s="14"/>
      <c r="C115" s="17"/>
      <c r="D115" s="18" t="str">
        <f aca="false">IF($B115="","",IFERROR(INDEX('Ingredient Rates'!$C$7:$C$80,MATCH($B115,'Ingredient Rates'!$B$7:$B$80,0)),"?"))</f>
        <v/>
      </c>
      <c r="E115" s="19" t="str">
        <f aca="false">IF($B115="","",IFERROR(INDEX('Ingredient Rates'!$D$7:$D$80,MATCH($B115,'Ingredient Rates'!$B$7:$B$80,0)),"?"))</f>
        <v/>
      </c>
      <c r="F115" s="20" t="str">
        <f aca="false">IFERROR($C115*$E115,"")</f>
        <v/>
      </c>
    </row>
    <row r="116" customFormat="false" ht="15" hidden="false" customHeight="false" outlineLevel="0" collapsed="false">
      <c r="A116" s="14"/>
      <c r="B116" s="14"/>
      <c r="C116" s="17"/>
      <c r="D116" s="18" t="str">
        <f aca="false">IF($B116="","",IFERROR(INDEX('Ingredient Rates'!$C$7:$C$80,MATCH($B116,'Ingredient Rates'!$B$7:$B$80,0)),"?"))</f>
        <v/>
      </c>
      <c r="E116" s="19" t="str">
        <f aca="false">IF($B116="","",IFERROR(INDEX('Ingredient Rates'!$D$7:$D$80,MATCH($B116,'Ingredient Rates'!$B$7:$B$80,0)),"?"))</f>
        <v/>
      </c>
      <c r="F116" s="20" t="str">
        <f aca="false">IFERROR($C116*$E116,"")</f>
        <v/>
      </c>
    </row>
    <row r="117" customFormat="false" ht="15" hidden="false" customHeight="false" outlineLevel="0" collapsed="false">
      <c r="A117" s="14"/>
      <c r="B117" s="14"/>
      <c r="C117" s="17"/>
      <c r="D117" s="18" t="str">
        <f aca="false">IF($B117="","",IFERROR(INDEX('Ingredient Rates'!$C$7:$C$80,MATCH($B117,'Ingredient Rates'!$B$7:$B$80,0)),"?"))</f>
        <v/>
      </c>
      <c r="E117" s="19" t="str">
        <f aca="false">IF($B117="","",IFERROR(INDEX('Ingredient Rates'!$D$7:$D$80,MATCH($B117,'Ingredient Rates'!$B$7:$B$80,0)),"?"))</f>
        <v/>
      </c>
      <c r="F117" s="20" t="str">
        <f aca="false">IFERROR($C117*$E117,"")</f>
        <v/>
      </c>
    </row>
    <row r="118" customFormat="false" ht="15" hidden="false" customHeight="false" outlineLevel="0" collapsed="false">
      <c r="A118" s="14"/>
      <c r="B118" s="14"/>
      <c r="C118" s="17"/>
      <c r="D118" s="18" t="str">
        <f aca="false">IF($B118="","",IFERROR(INDEX('Ingredient Rates'!$C$7:$C$80,MATCH($B118,'Ingredient Rates'!$B$7:$B$80,0)),"?"))</f>
        <v/>
      </c>
      <c r="E118" s="19" t="str">
        <f aca="false">IF($B118="","",IFERROR(INDEX('Ingredient Rates'!$D$7:$D$80,MATCH($B118,'Ingredient Rates'!$B$7:$B$80,0)),"?"))</f>
        <v/>
      </c>
      <c r="F118" s="20" t="str">
        <f aca="false">IFERROR($C118*$E118,"")</f>
        <v/>
      </c>
    </row>
    <row r="119" customFormat="false" ht="15" hidden="false" customHeight="false" outlineLevel="0" collapsed="false">
      <c r="A119" s="14"/>
      <c r="B119" s="14"/>
      <c r="C119" s="17"/>
      <c r="D119" s="18" t="str">
        <f aca="false">IF($B119="","",IFERROR(INDEX('Ingredient Rates'!$C$7:$C$80,MATCH($B119,'Ingredient Rates'!$B$7:$B$80,0)),"?"))</f>
        <v/>
      </c>
      <c r="E119" s="19" t="str">
        <f aca="false">IF($B119="","",IFERROR(INDEX('Ingredient Rates'!$D$7:$D$80,MATCH($B119,'Ingredient Rates'!$B$7:$B$80,0)),"?"))</f>
        <v/>
      </c>
      <c r="F119" s="20" t="str">
        <f aca="false">IFERROR($C119*$E119,"")</f>
        <v/>
      </c>
    </row>
    <row r="120" customFormat="false" ht="15" hidden="false" customHeight="false" outlineLevel="0" collapsed="false">
      <c r="A120" s="14"/>
      <c r="B120" s="14"/>
      <c r="C120" s="17"/>
      <c r="D120" s="18" t="str">
        <f aca="false">IF($B120="","",IFERROR(INDEX('Ingredient Rates'!$C$7:$C$80,MATCH($B120,'Ingredient Rates'!$B$7:$B$80,0)),"?"))</f>
        <v/>
      </c>
      <c r="E120" s="19" t="str">
        <f aca="false">IF($B120="","",IFERROR(INDEX('Ingredient Rates'!$D$7:$D$80,MATCH($B120,'Ingredient Rates'!$B$7:$B$80,0)),"?"))</f>
        <v/>
      </c>
      <c r="F120" s="20" t="str">
        <f aca="false">IFERROR($C120*$E120,"")</f>
        <v/>
      </c>
    </row>
    <row r="121" customFormat="false" ht="15" hidden="false" customHeight="false" outlineLevel="0" collapsed="false">
      <c r="A121" s="14"/>
      <c r="B121" s="14"/>
      <c r="C121" s="17"/>
      <c r="D121" s="18" t="str">
        <f aca="false">IF($B121="","",IFERROR(INDEX('Ingredient Rates'!$C$7:$C$80,MATCH($B121,'Ingredient Rates'!$B$7:$B$80,0)),"?"))</f>
        <v/>
      </c>
      <c r="E121" s="19" t="str">
        <f aca="false">IF($B121="","",IFERROR(INDEX('Ingredient Rates'!$D$7:$D$80,MATCH($B121,'Ingredient Rates'!$B$7:$B$80,0)),"?"))</f>
        <v/>
      </c>
      <c r="F121" s="20" t="str">
        <f aca="false">IFERROR($C121*$E121,"")</f>
        <v/>
      </c>
    </row>
    <row r="122" customFormat="false" ht="15" hidden="false" customHeight="false" outlineLevel="0" collapsed="false">
      <c r="A122" s="14"/>
      <c r="B122" s="14"/>
      <c r="C122" s="17"/>
      <c r="D122" s="18" t="str">
        <f aca="false">IF($B122="","",IFERROR(INDEX('Ingredient Rates'!$C$7:$C$80,MATCH($B122,'Ingredient Rates'!$B$7:$B$80,0)),"?"))</f>
        <v/>
      </c>
      <c r="E122" s="19" t="str">
        <f aca="false">IF($B122="","",IFERROR(INDEX('Ingredient Rates'!$D$7:$D$80,MATCH($B122,'Ingredient Rates'!$B$7:$B$80,0)),"?"))</f>
        <v/>
      </c>
      <c r="F122" s="20" t="str">
        <f aca="false">IFERROR($C122*$E122,"")</f>
        <v/>
      </c>
    </row>
    <row r="123" customFormat="false" ht="15" hidden="false" customHeight="false" outlineLevel="0" collapsed="false">
      <c r="A123" s="14"/>
      <c r="B123" s="14"/>
      <c r="C123" s="17"/>
      <c r="D123" s="18" t="str">
        <f aca="false">IF($B123="","",IFERROR(INDEX('Ingredient Rates'!$C$7:$C$80,MATCH($B123,'Ingredient Rates'!$B$7:$B$80,0)),"?"))</f>
        <v/>
      </c>
      <c r="E123" s="19" t="str">
        <f aca="false">IF($B123="","",IFERROR(INDEX('Ingredient Rates'!$D$7:$D$80,MATCH($B123,'Ingredient Rates'!$B$7:$B$80,0)),"?"))</f>
        <v/>
      </c>
      <c r="F123" s="20" t="str">
        <f aca="false">IFERROR($C123*$E123,"")</f>
        <v/>
      </c>
    </row>
    <row r="124" customFormat="false" ht="15" hidden="false" customHeight="false" outlineLevel="0" collapsed="false">
      <c r="A124" s="14"/>
      <c r="B124" s="14"/>
      <c r="C124" s="17"/>
      <c r="D124" s="18" t="str">
        <f aca="false">IF($B124="","",IFERROR(INDEX('Ingredient Rates'!$C$7:$C$80,MATCH($B124,'Ingredient Rates'!$B$7:$B$80,0)),"?"))</f>
        <v/>
      </c>
      <c r="E124" s="19" t="str">
        <f aca="false">IF($B124="","",IFERROR(INDEX('Ingredient Rates'!$D$7:$D$80,MATCH($B124,'Ingredient Rates'!$B$7:$B$80,0)),"?"))</f>
        <v/>
      </c>
      <c r="F124" s="20" t="str">
        <f aca="false">IFERROR($C124*$E124,"")</f>
        <v/>
      </c>
    </row>
    <row r="125" customFormat="false" ht="15" hidden="false" customHeight="false" outlineLevel="0" collapsed="false">
      <c r="A125" s="14"/>
      <c r="B125" s="14"/>
      <c r="C125" s="17"/>
      <c r="D125" s="18" t="str">
        <f aca="false">IF($B125="","",IFERROR(INDEX('Ingredient Rates'!$C$7:$C$80,MATCH($B125,'Ingredient Rates'!$B$7:$B$80,0)),"?"))</f>
        <v/>
      </c>
      <c r="E125" s="19" t="str">
        <f aca="false">IF($B125="","",IFERROR(INDEX('Ingredient Rates'!$D$7:$D$80,MATCH($B125,'Ingredient Rates'!$B$7:$B$80,0)),"?"))</f>
        <v/>
      </c>
      <c r="F125" s="20" t="str">
        <f aca="false">IFERROR($C125*$E125,"")</f>
        <v/>
      </c>
    </row>
    <row r="126" customFormat="false" ht="15" hidden="false" customHeight="false" outlineLevel="0" collapsed="false">
      <c r="A126" s="14"/>
      <c r="B126" s="14"/>
      <c r="C126" s="17"/>
      <c r="D126" s="18" t="str">
        <f aca="false">IF($B126="","",IFERROR(INDEX('Ingredient Rates'!$C$7:$C$80,MATCH($B126,'Ingredient Rates'!$B$7:$B$80,0)),"?"))</f>
        <v/>
      </c>
      <c r="E126" s="19" t="str">
        <f aca="false">IF($B126="","",IFERROR(INDEX('Ingredient Rates'!$D$7:$D$80,MATCH($B126,'Ingredient Rates'!$B$7:$B$80,0)),"?"))</f>
        <v/>
      </c>
      <c r="F126" s="20" t="str">
        <f aca="false">IFERROR($C126*$E126,"")</f>
        <v/>
      </c>
    </row>
    <row r="127" customFormat="false" ht="15" hidden="false" customHeight="false" outlineLevel="0" collapsed="false">
      <c r="A127" s="14"/>
      <c r="B127" s="14"/>
      <c r="C127" s="17"/>
      <c r="D127" s="18" t="str">
        <f aca="false">IF($B127="","",IFERROR(INDEX('Ingredient Rates'!$C$7:$C$80,MATCH($B127,'Ingredient Rates'!$B$7:$B$80,0)),"?"))</f>
        <v/>
      </c>
      <c r="E127" s="19" t="str">
        <f aca="false">IF($B127="","",IFERROR(INDEX('Ingredient Rates'!$D$7:$D$80,MATCH($B127,'Ingredient Rates'!$B$7:$B$80,0)),"?"))</f>
        <v/>
      </c>
      <c r="F127" s="20" t="str">
        <f aca="false">IFERROR($C127*$E127,"")</f>
        <v/>
      </c>
    </row>
    <row r="128" customFormat="false" ht="15" hidden="false" customHeight="false" outlineLevel="0" collapsed="false">
      <c r="A128" s="14"/>
      <c r="B128" s="14"/>
      <c r="C128" s="17"/>
      <c r="D128" s="18" t="str">
        <f aca="false">IF($B128="","",IFERROR(INDEX('Ingredient Rates'!$C$7:$C$80,MATCH($B128,'Ingredient Rates'!$B$7:$B$80,0)),"?"))</f>
        <v/>
      </c>
      <c r="E128" s="19" t="str">
        <f aca="false">IF($B128="","",IFERROR(INDEX('Ingredient Rates'!$D$7:$D$80,MATCH($B128,'Ingredient Rates'!$B$7:$B$80,0)),"?"))</f>
        <v/>
      </c>
      <c r="F128" s="20" t="str">
        <f aca="false">IFERROR($C128*$E128,"")</f>
        <v/>
      </c>
    </row>
    <row r="129" customFormat="false" ht="15" hidden="false" customHeight="false" outlineLevel="0" collapsed="false">
      <c r="A129" s="14"/>
      <c r="B129" s="14"/>
      <c r="C129" s="17"/>
      <c r="D129" s="18" t="str">
        <f aca="false">IF($B129="","",IFERROR(INDEX('Ingredient Rates'!$C$7:$C$80,MATCH($B129,'Ingredient Rates'!$B$7:$B$80,0)),"?"))</f>
        <v/>
      </c>
      <c r="E129" s="19" t="str">
        <f aca="false">IF($B129="","",IFERROR(INDEX('Ingredient Rates'!$D$7:$D$80,MATCH($B129,'Ingredient Rates'!$B$7:$B$80,0)),"?"))</f>
        <v/>
      </c>
      <c r="F129" s="20" t="str">
        <f aca="false">IFERROR($C129*$E129,"")</f>
        <v/>
      </c>
    </row>
    <row r="130" customFormat="false" ht="15" hidden="false" customHeight="false" outlineLevel="0" collapsed="false">
      <c r="A130" s="14"/>
      <c r="B130" s="14"/>
      <c r="C130" s="17"/>
      <c r="D130" s="18" t="str">
        <f aca="false">IF($B130="","",IFERROR(INDEX('Ingredient Rates'!$C$7:$C$80,MATCH($B130,'Ingredient Rates'!$B$7:$B$80,0)),"?"))</f>
        <v/>
      </c>
      <c r="E130" s="19" t="str">
        <f aca="false">IF($B130="","",IFERROR(INDEX('Ingredient Rates'!$D$7:$D$80,MATCH($B130,'Ingredient Rates'!$B$7:$B$80,0)),"?"))</f>
        <v/>
      </c>
      <c r="F130" s="20" t="str">
        <f aca="false">IFERROR($C130*$E130,"")</f>
        <v/>
      </c>
    </row>
    <row r="131" customFormat="false" ht="15" hidden="false" customHeight="false" outlineLevel="0" collapsed="false">
      <c r="A131" s="14"/>
      <c r="B131" s="14"/>
      <c r="C131" s="17"/>
      <c r="D131" s="18" t="str">
        <f aca="false">IF($B131="","",IFERROR(INDEX('Ingredient Rates'!$C$7:$C$80,MATCH($B131,'Ingredient Rates'!$B$7:$B$80,0)),"?"))</f>
        <v/>
      </c>
      <c r="E131" s="19" t="str">
        <f aca="false">IF($B131="","",IFERROR(INDEX('Ingredient Rates'!$D$7:$D$80,MATCH($B131,'Ingredient Rates'!$B$7:$B$80,0)),"?"))</f>
        <v/>
      </c>
      <c r="F131" s="20" t="str">
        <f aca="false">IFERROR($C131*$E131,"")</f>
        <v/>
      </c>
    </row>
    <row r="132" customFormat="false" ht="15" hidden="false" customHeight="false" outlineLevel="0" collapsed="false">
      <c r="A132" s="14"/>
      <c r="B132" s="14"/>
      <c r="C132" s="17"/>
      <c r="D132" s="18" t="str">
        <f aca="false">IF($B132="","",IFERROR(INDEX('Ingredient Rates'!$C$7:$C$80,MATCH($B132,'Ingredient Rates'!$B$7:$B$80,0)),"?"))</f>
        <v/>
      </c>
      <c r="E132" s="19" t="str">
        <f aca="false">IF($B132="","",IFERROR(INDEX('Ingredient Rates'!$D$7:$D$80,MATCH($B132,'Ingredient Rates'!$B$7:$B$80,0)),"?"))</f>
        <v/>
      </c>
      <c r="F132" s="20" t="str">
        <f aca="false">IFERROR($C132*$E132,"")</f>
        <v/>
      </c>
    </row>
    <row r="133" customFormat="false" ht="15" hidden="false" customHeight="false" outlineLevel="0" collapsed="false">
      <c r="A133" s="14"/>
      <c r="B133" s="14"/>
      <c r="C133" s="17"/>
      <c r="D133" s="18" t="str">
        <f aca="false">IF($B133="","",IFERROR(INDEX('Ingredient Rates'!$C$7:$C$80,MATCH($B133,'Ingredient Rates'!$B$7:$B$80,0)),"?"))</f>
        <v/>
      </c>
      <c r="E133" s="19" t="str">
        <f aca="false">IF($B133="","",IFERROR(INDEX('Ingredient Rates'!$D$7:$D$80,MATCH($B133,'Ingredient Rates'!$B$7:$B$80,0)),"?"))</f>
        <v/>
      </c>
      <c r="F133" s="20" t="str">
        <f aca="false">IFERROR($C133*$E133,"")</f>
        <v/>
      </c>
    </row>
    <row r="134" customFormat="false" ht="15" hidden="false" customHeight="false" outlineLevel="0" collapsed="false">
      <c r="A134" s="14"/>
      <c r="B134" s="14"/>
      <c r="C134" s="17"/>
      <c r="D134" s="18" t="str">
        <f aca="false">IF($B134="","",IFERROR(INDEX('Ingredient Rates'!$C$7:$C$80,MATCH($B134,'Ingredient Rates'!$B$7:$B$80,0)),"?"))</f>
        <v/>
      </c>
      <c r="E134" s="19" t="str">
        <f aca="false">IF($B134="","",IFERROR(INDEX('Ingredient Rates'!$D$7:$D$80,MATCH($B134,'Ingredient Rates'!$B$7:$B$80,0)),"?"))</f>
        <v/>
      </c>
      <c r="F134" s="20" t="str">
        <f aca="false">IFERROR($C134*$E134,"")</f>
        <v/>
      </c>
    </row>
    <row r="135" customFormat="false" ht="15" hidden="false" customHeight="false" outlineLevel="0" collapsed="false">
      <c r="A135" s="14"/>
      <c r="B135" s="14"/>
      <c r="C135" s="17"/>
      <c r="D135" s="18" t="str">
        <f aca="false">IF($B135="","",IFERROR(INDEX('Ingredient Rates'!$C$7:$C$80,MATCH($B135,'Ingredient Rates'!$B$7:$B$80,0)),"?"))</f>
        <v/>
      </c>
      <c r="E135" s="19" t="str">
        <f aca="false">IF($B135="","",IFERROR(INDEX('Ingredient Rates'!$D$7:$D$80,MATCH($B135,'Ingredient Rates'!$B$7:$B$80,0)),"?"))</f>
        <v/>
      </c>
      <c r="F135" s="20" t="str">
        <f aca="false">IFERROR($C135*$E135,"")</f>
        <v/>
      </c>
    </row>
    <row r="136" customFormat="false" ht="15" hidden="false" customHeight="false" outlineLevel="0" collapsed="false">
      <c r="A136" s="14"/>
      <c r="B136" s="14"/>
      <c r="C136" s="17"/>
      <c r="D136" s="18" t="str">
        <f aca="false">IF($B136="","",IFERROR(INDEX('Ingredient Rates'!$C$7:$C$80,MATCH($B136,'Ingredient Rates'!$B$7:$B$80,0)),"?"))</f>
        <v/>
      </c>
      <c r="E136" s="19" t="str">
        <f aca="false">IF($B136="","",IFERROR(INDEX('Ingredient Rates'!$D$7:$D$80,MATCH($B136,'Ingredient Rates'!$B$7:$B$80,0)),"?"))</f>
        <v/>
      </c>
      <c r="F136" s="20" t="str">
        <f aca="false">IFERROR($C136*$E136,"")</f>
        <v/>
      </c>
    </row>
    <row r="137" customFormat="false" ht="15" hidden="false" customHeight="false" outlineLevel="0" collapsed="false">
      <c r="A137" s="14"/>
      <c r="B137" s="14"/>
      <c r="C137" s="17"/>
      <c r="D137" s="18" t="str">
        <f aca="false">IF($B137="","",IFERROR(INDEX('Ingredient Rates'!$C$7:$C$80,MATCH($B137,'Ingredient Rates'!$B$7:$B$80,0)),"?"))</f>
        <v/>
      </c>
      <c r="E137" s="19" t="str">
        <f aca="false">IF($B137="","",IFERROR(INDEX('Ingredient Rates'!$D$7:$D$80,MATCH($B137,'Ingredient Rates'!$B$7:$B$80,0)),"?"))</f>
        <v/>
      </c>
      <c r="F137" s="20" t="str">
        <f aca="false">IFERROR($C137*$E137,"")</f>
        <v/>
      </c>
    </row>
    <row r="138" customFormat="false" ht="15" hidden="false" customHeight="false" outlineLevel="0" collapsed="false">
      <c r="A138" s="14"/>
      <c r="B138" s="14"/>
      <c r="C138" s="17"/>
      <c r="D138" s="18" t="str">
        <f aca="false">IF($B138="","",IFERROR(INDEX('Ingredient Rates'!$C$7:$C$80,MATCH($B138,'Ingredient Rates'!$B$7:$B$80,0)),"?"))</f>
        <v/>
      </c>
      <c r="E138" s="19" t="str">
        <f aca="false">IF($B138="","",IFERROR(INDEX('Ingredient Rates'!$D$7:$D$80,MATCH($B138,'Ingredient Rates'!$B$7:$B$80,0)),"?"))</f>
        <v/>
      </c>
      <c r="F138" s="20" t="str">
        <f aca="false">IFERROR($C138*$E138,"")</f>
        <v/>
      </c>
    </row>
    <row r="139" customFormat="false" ht="15" hidden="false" customHeight="false" outlineLevel="0" collapsed="false">
      <c r="A139" s="14"/>
      <c r="B139" s="14"/>
      <c r="C139" s="17"/>
      <c r="D139" s="18" t="str">
        <f aca="false">IF($B139="","",IFERROR(INDEX('Ingredient Rates'!$C$7:$C$80,MATCH($B139,'Ingredient Rates'!$B$7:$B$80,0)),"?"))</f>
        <v/>
      </c>
      <c r="E139" s="19" t="str">
        <f aca="false">IF($B139="","",IFERROR(INDEX('Ingredient Rates'!$D$7:$D$80,MATCH($B139,'Ingredient Rates'!$B$7:$B$80,0)),"?"))</f>
        <v/>
      </c>
      <c r="F139" s="20" t="str">
        <f aca="false">IFERROR($C139*$E139,"")</f>
        <v/>
      </c>
    </row>
    <row r="140" customFormat="false" ht="15" hidden="false" customHeight="false" outlineLevel="0" collapsed="false">
      <c r="A140" s="14"/>
      <c r="B140" s="14"/>
      <c r="C140" s="17"/>
      <c r="D140" s="18" t="str">
        <f aca="false">IF($B140="","",IFERROR(INDEX('Ingredient Rates'!$C$7:$C$80,MATCH($B140,'Ingredient Rates'!$B$7:$B$80,0)),"?"))</f>
        <v/>
      </c>
      <c r="E140" s="19" t="str">
        <f aca="false">IF($B140="","",IFERROR(INDEX('Ingredient Rates'!$D$7:$D$80,MATCH($B140,'Ingredient Rates'!$B$7:$B$80,0)),"?"))</f>
        <v/>
      </c>
      <c r="F140" s="20" t="str">
        <f aca="false">IFERROR($C140*$E140,"")</f>
        <v/>
      </c>
    </row>
    <row r="141" customFormat="false" ht="15" hidden="false" customHeight="false" outlineLevel="0" collapsed="false">
      <c r="A141" s="14"/>
      <c r="B141" s="14"/>
      <c r="C141" s="17"/>
      <c r="D141" s="18" t="str">
        <f aca="false">IF($B141="","",IFERROR(INDEX('Ingredient Rates'!$C$7:$C$80,MATCH($B141,'Ingredient Rates'!$B$7:$B$80,0)),"?"))</f>
        <v/>
      </c>
      <c r="E141" s="19" t="str">
        <f aca="false">IF($B141="","",IFERROR(INDEX('Ingredient Rates'!$D$7:$D$80,MATCH($B141,'Ingredient Rates'!$B$7:$B$80,0)),"?"))</f>
        <v/>
      </c>
      <c r="F141" s="20" t="str">
        <f aca="false">IFERROR($C141*$E141,"")</f>
        <v/>
      </c>
    </row>
    <row r="142" customFormat="false" ht="15" hidden="false" customHeight="false" outlineLevel="0" collapsed="false">
      <c r="A142" s="14"/>
      <c r="B142" s="14"/>
      <c r="C142" s="17"/>
      <c r="D142" s="18" t="str">
        <f aca="false">IF($B142="","",IFERROR(INDEX('Ingredient Rates'!$C$7:$C$80,MATCH($B142,'Ingredient Rates'!$B$7:$B$80,0)),"?"))</f>
        <v/>
      </c>
      <c r="E142" s="19" t="str">
        <f aca="false">IF($B142="","",IFERROR(INDEX('Ingredient Rates'!$D$7:$D$80,MATCH($B142,'Ingredient Rates'!$B$7:$B$80,0)),"?"))</f>
        <v/>
      </c>
      <c r="F142" s="20" t="str">
        <f aca="false">IFERROR($C142*$E142,"")</f>
        <v/>
      </c>
    </row>
    <row r="143" customFormat="false" ht="15" hidden="false" customHeight="false" outlineLevel="0" collapsed="false">
      <c r="A143" s="14"/>
      <c r="B143" s="14"/>
      <c r="C143" s="17"/>
      <c r="D143" s="18" t="str">
        <f aca="false">IF($B143="","",IFERROR(INDEX('Ingredient Rates'!$C$7:$C$80,MATCH($B143,'Ingredient Rates'!$B$7:$B$80,0)),"?"))</f>
        <v/>
      </c>
      <c r="E143" s="19" t="str">
        <f aca="false">IF($B143="","",IFERROR(INDEX('Ingredient Rates'!$D$7:$D$80,MATCH($B143,'Ingredient Rates'!$B$7:$B$80,0)),"?"))</f>
        <v/>
      </c>
      <c r="F143" s="20" t="str">
        <f aca="false">IFERROR($C143*$E143,"")</f>
        <v/>
      </c>
    </row>
    <row r="144" customFormat="false" ht="15" hidden="false" customHeight="false" outlineLevel="0" collapsed="false">
      <c r="A144" s="14"/>
      <c r="B144" s="14"/>
      <c r="C144" s="17"/>
      <c r="D144" s="18" t="str">
        <f aca="false">IF($B144="","",IFERROR(INDEX('Ingredient Rates'!$C$7:$C$80,MATCH($B144,'Ingredient Rates'!$B$7:$B$80,0)),"?"))</f>
        <v/>
      </c>
      <c r="E144" s="19" t="str">
        <f aca="false">IF($B144="","",IFERROR(INDEX('Ingredient Rates'!$D$7:$D$80,MATCH($B144,'Ingredient Rates'!$B$7:$B$80,0)),"?"))</f>
        <v/>
      </c>
      <c r="F144" s="20" t="str">
        <f aca="false">IFERROR($C144*$E144,"")</f>
        <v/>
      </c>
    </row>
    <row r="145" customFormat="false" ht="15" hidden="false" customHeight="false" outlineLevel="0" collapsed="false">
      <c r="A145" s="14"/>
      <c r="B145" s="14"/>
      <c r="C145" s="17"/>
      <c r="D145" s="18" t="str">
        <f aca="false">IF($B145="","",IFERROR(INDEX('Ingredient Rates'!$C$7:$C$80,MATCH($B145,'Ingredient Rates'!$B$7:$B$80,0)),"?"))</f>
        <v/>
      </c>
      <c r="E145" s="19" t="str">
        <f aca="false">IF($B145="","",IFERROR(INDEX('Ingredient Rates'!$D$7:$D$80,MATCH($B145,'Ingredient Rates'!$B$7:$B$80,0)),"?"))</f>
        <v/>
      </c>
      <c r="F145" s="20" t="str">
        <f aca="false">IFERROR($C145*$E145,"")</f>
        <v/>
      </c>
    </row>
    <row r="146" customFormat="false" ht="15" hidden="false" customHeight="false" outlineLevel="0" collapsed="false">
      <c r="A146" s="14"/>
      <c r="B146" s="14"/>
      <c r="C146" s="17"/>
      <c r="D146" s="18" t="str">
        <f aca="false">IF($B146="","",IFERROR(INDEX('Ingredient Rates'!$C$7:$C$80,MATCH($B146,'Ingredient Rates'!$B$7:$B$80,0)),"?"))</f>
        <v/>
      </c>
      <c r="E146" s="19" t="str">
        <f aca="false">IF($B146="","",IFERROR(INDEX('Ingredient Rates'!$D$7:$D$80,MATCH($B146,'Ingredient Rates'!$B$7:$B$80,0)),"?"))</f>
        <v/>
      </c>
      <c r="F146" s="20" t="str">
        <f aca="false">IFERROR($C146*$E146,"")</f>
        <v/>
      </c>
    </row>
    <row r="147" customFormat="false" ht="15" hidden="false" customHeight="false" outlineLevel="0" collapsed="false">
      <c r="A147" s="14"/>
      <c r="B147" s="14"/>
      <c r="C147" s="17"/>
      <c r="D147" s="18" t="str">
        <f aca="false">IF($B147="","",IFERROR(INDEX('Ingredient Rates'!$C$7:$C$80,MATCH($B147,'Ingredient Rates'!$B$7:$B$80,0)),"?"))</f>
        <v/>
      </c>
      <c r="E147" s="19" t="str">
        <f aca="false">IF($B147="","",IFERROR(INDEX('Ingredient Rates'!$D$7:$D$80,MATCH($B147,'Ingredient Rates'!$B$7:$B$80,0)),"?"))</f>
        <v/>
      </c>
      <c r="F147" s="20" t="str">
        <f aca="false">IFERROR($C147*$E147,"")</f>
        <v/>
      </c>
    </row>
    <row r="148" customFormat="false" ht="15" hidden="false" customHeight="false" outlineLevel="0" collapsed="false">
      <c r="A148" s="14"/>
      <c r="B148" s="14"/>
      <c r="C148" s="17"/>
      <c r="D148" s="18" t="str">
        <f aca="false">IF($B148="","",IFERROR(INDEX('Ingredient Rates'!$C$7:$C$80,MATCH($B148,'Ingredient Rates'!$B$7:$B$80,0)),"?"))</f>
        <v/>
      </c>
      <c r="E148" s="19" t="str">
        <f aca="false">IF($B148="","",IFERROR(INDEX('Ingredient Rates'!$D$7:$D$80,MATCH($B148,'Ingredient Rates'!$B$7:$B$80,0)),"?"))</f>
        <v/>
      </c>
      <c r="F148" s="20" t="str">
        <f aca="false">IFERROR($C148*$E148,"")</f>
        <v/>
      </c>
    </row>
    <row r="149" customFormat="false" ht="15" hidden="false" customHeight="false" outlineLevel="0" collapsed="false">
      <c r="A149" s="14"/>
      <c r="B149" s="14"/>
      <c r="C149" s="17"/>
      <c r="D149" s="18" t="str">
        <f aca="false">IF($B149="","",IFERROR(INDEX('Ingredient Rates'!$C$7:$C$80,MATCH($B149,'Ingredient Rates'!$B$7:$B$80,0)),"?"))</f>
        <v/>
      </c>
      <c r="E149" s="19" t="str">
        <f aca="false">IF($B149="","",IFERROR(INDEX('Ingredient Rates'!$D$7:$D$80,MATCH($B149,'Ingredient Rates'!$B$7:$B$80,0)),"?"))</f>
        <v/>
      </c>
      <c r="F149" s="20" t="str">
        <f aca="false">IFERROR($C149*$E149,"")</f>
        <v/>
      </c>
    </row>
    <row r="150" customFormat="false" ht="15" hidden="false" customHeight="false" outlineLevel="0" collapsed="false">
      <c r="A150" s="14"/>
      <c r="B150" s="14"/>
      <c r="C150" s="17"/>
      <c r="D150" s="18" t="str">
        <f aca="false">IF($B150="","",IFERROR(INDEX('Ingredient Rates'!$C$7:$C$80,MATCH($B150,'Ingredient Rates'!$B$7:$B$80,0)),"?"))</f>
        <v/>
      </c>
      <c r="E150" s="19" t="str">
        <f aca="false">IF($B150="","",IFERROR(INDEX('Ingredient Rates'!$D$7:$D$80,MATCH($B150,'Ingredient Rates'!$B$7:$B$80,0)),"?"))</f>
        <v/>
      </c>
      <c r="F150" s="20" t="str">
        <f aca="false">IFERROR($C150*$E150,"")</f>
        <v/>
      </c>
    </row>
    <row r="151" customFormat="false" ht="15" hidden="false" customHeight="false" outlineLevel="0" collapsed="false">
      <c r="A151" s="14"/>
      <c r="B151" s="14"/>
      <c r="C151" s="17"/>
      <c r="D151" s="18" t="str">
        <f aca="false">IF($B151="","",IFERROR(INDEX('Ingredient Rates'!$C$7:$C$80,MATCH($B151,'Ingredient Rates'!$B$7:$B$80,0)),"?"))</f>
        <v/>
      </c>
      <c r="E151" s="19" t="str">
        <f aca="false">IF($B151="","",IFERROR(INDEX('Ingredient Rates'!$D$7:$D$80,MATCH($B151,'Ingredient Rates'!$B$7:$B$80,0)),"?"))</f>
        <v/>
      </c>
      <c r="F151" s="20" t="str">
        <f aca="false">IFERROR($C151*$E151,"")</f>
        <v/>
      </c>
    </row>
    <row r="152" customFormat="false" ht="15" hidden="false" customHeight="false" outlineLevel="0" collapsed="false">
      <c r="A152" s="14"/>
      <c r="B152" s="14"/>
      <c r="C152" s="17"/>
      <c r="D152" s="18" t="str">
        <f aca="false">IF($B152="","",IFERROR(INDEX('Ingredient Rates'!$C$7:$C$80,MATCH($B152,'Ingredient Rates'!$B$7:$B$80,0)),"?"))</f>
        <v/>
      </c>
      <c r="E152" s="19" t="str">
        <f aca="false">IF($B152="","",IFERROR(INDEX('Ingredient Rates'!$D$7:$D$80,MATCH($B152,'Ingredient Rates'!$B$7:$B$80,0)),"?"))</f>
        <v/>
      </c>
      <c r="F152" s="20" t="str">
        <f aca="false">IFERROR($C152*$E152,"")</f>
        <v/>
      </c>
    </row>
    <row r="153" customFormat="false" ht="15" hidden="false" customHeight="false" outlineLevel="0" collapsed="false">
      <c r="A153" s="14"/>
      <c r="B153" s="14"/>
      <c r="C153" s="17"/>
      <c r="D153" s="18" t="str">
        <f aca="false">IF($B153="","",IFERROR(INDEX('Ingredient Rates'!$C$7:$C$80,MATCH($B153,'Ingredient Rates'!$B$7:$B$80,0)),"?"))</f>
        <v/>
      </c>
      <c r="E153" s="19" t="str">
        <f aca="false">IF($B153="","",IFERROR(INDEX('Ingredient Rates'!$D$7:$D$80,MATCH($B153,'Ingredient Rates'!$B$7:$B$80,0)),"?"))</f>
        <v/>
      </c>
      <c r="F153" s="20" t="str">
        <f aca="false">IFERROR($C153*$E153,"")</f>
        <v/>
      </c>
    </row>
    <row r="154" customFormat="false" ht="15" hidden="false" customHeight="false" outlineLevel="0" collapsed="false">
      <c r="A154" s="14"/>
      <c r="B154" s="14"/>
      <c r="C154" s="17"/>
      <c r="D154" s="18" t="str">
        <f aca="false">IF($B154="","",IFERROR(INDEX('Ingredient Rates'!$C$7:$C$80,MATCH($B154,'Ingredient Rates'!$B$7:$B$80,0)),"?"))</f>
        <v/>
      </c>
      <c r="E154" s="19" t="str">
        <f aca="false">IF($B154="","",IFERROR(INDEX('Ingredient Rates'!$D$7:$D$80,MATCH($B154,'Ingredient Rates'!$B$7:$B$80,0)),"?"))</f>
        <v/>
      </c>
      <c r="F154" s="20" t="str">
        <f aca="false">IFERROR($C154*$E154,"")</f>
        <v/>
      </c>
    </row>
    <row r="155" customFormat="false" ht="15" hidden="false" customHeight="false" outlineLevel="0" collapsed="false">
      <c r="A155" s="14"/>
      <c r="B155" s="14"/>
      <c r="C155" s="17"/>
      <c r="D155" s="18" t="str">
        <f aca="false">IF($B155="","",IFERROR(INDEX('Ingredient Rates'!$C$7:$C$80,MATCH($B155,'Ingredient Rates'!$B$7:$B$80,0)),"?"))</f>
        <v/>
      </c>
      <c r="E155" s="19" t="str">
        <f aca="false">IF($B155="","",IFERROR(INDEX('Ingredient Rates'!$D$7:$D$80,MATCH($B155,'Ingredient Rates'!$B$7:$B$80,0)),"?"))</f>
        <v/>
      </c>
      <c r="F155" s="20" t="str">
        <f aca="false">IFERROR($C155*$E155,"")</f>
        <v/>
      </c>
    </row>
    <row r="156" customFormat="false" ht="15" hidden="false" customHeight="false" outlineLevel="0" collapsed="false">
      <c r="A156" s="14"/>
      <c r="B156" s="14"/>
      <c r="C156" s="17"/>
      <c r="D156" s="18" t="str">
        <f aca="false">IF($B156="","",IFERROR(INDEX('Ingredient Rates'!$C$7:$C$80,MATCH($B156,'Ingredient Rates'!$B$7:$B$80,0)),"?"))</f>
        <v/>
      </c>
      <c r="E156" s="19" t="str">
        <f aca="false">IF($B156="","",IFERROR(INDEX('Ingredient Rates'!$D$7:$D$80,MATCH($B156,'Ingredient Rates'!$B$7:$B$80,0)),"?"))</f>
        <v/>
      </c>
      <c r="F156" s="20" t="str">
        <f aca="false">IFERROR($C156*$E156,"")</f>
        <v/>
      </c>
    </row>
    <row r="157" customFormat="false" ht="15" hidden="false" customHeight="false" outlineLevel="0" collapsed="false">
      <c r="A157" s="14"/>
      <c r="B157" s="14"/>
      <c r="C157" s="17"/>
      <c r="D157" s="18" t="str">
        <f aca="false">IF($B157="","",IFERROR(INDEX('Ingredient Rates'!$C$7:$C$80,MATCH($B157,'Ingredient Rates'!$B$7:$B$80,0)),"?"))</f>
        <v/>
      </c>
      <c r="E157" s="19" t="str">
        <f aca="false">IF($B157="","",IFERROR(INDEX('Ingredient Rates'!$D$7:$D$80,MATCH($B157,'Ingredient Rates'!$B$7:$B$80,0)),"?"))</f>
        <v/>
      </c>
      <c r="F157" s="20" t="str">
        <f aca="false">IFERROR($C157*$E157,"")</f>
        <v/>
      </c>
    </row>
    <row r="158" customFormat="false" ht="15" hidden="false" customHeight="false" outlineLevel="0" collapsed="false">
      <c r="A158" s="14"/>
      <c r="B158" s="14"/>
      <c r="C158" s="17"/>
      <c r="D158" s="18" t="str">
        <f aca="false">IF($B158="","",IFERROR(INDEX('Ingredient Rates'!$C$7:$C$80,MATCH($B158,'Ingredient Rates'!$B$7:$B$80,0)),"?"))</f>
        <v/>
      </c>
      <c r="E158" s="19" t="str">
        <f aca="false">IF($B158="","",IFERROR(INDEX('Ingredient Rates'!$D$7:$D$80,MATCH($B158,'Ingredient Rates'!$B$7:$B$80,0)),"?"))</f>
        <v/>
      </c>
      <c r="F158" s="20" t="str">
        <f aca="false">IFERROR($C158*$E158,"")</f>
        <v/>
      </c>
    </row>
    <row r="159" customFormat="false" ht="15" hidden="false" customHeight="false" outlineLevel="0" collapsed="false">
      <c r="A159" s="14"/>
      <c r="B159" s="14"/>
      <c r="C159" s="17"/>
      <c r="D159" s="18" t="str">
        <f aca="false">IF($B159="","",IFERROR(INDEX('Ingredient Rates'!$C$7:$C$80,MATCH($B159,'Ingredient Rates'!$B$7:$B$80,0)),"?"))</f>
        <v/>
      </c>
      <c r="E159" s="19" t="str">
        <f aca="false">IF($B159="","",IFERROR(INDEX('Ingredient Rates'!$D$7:$D$80,MATCH($B159,'Ingredient Rates'!$B$7:$B$80,0)),"?"))</f>
        <v/>
      </c>
      <c r="F159" s="20" t="str">
        <f aca="false">IFERROR($C159*$E159,"")</f>
        <v/>
      </c>
    </row>
    <row r="160" customFormat="false" ht="15" hidden="false" customHeight="false" outlineLevel="0" collapsed="false">
      <c r="A160" s="14"/>
      <c r="B160" s="14"/>
      <c r="C160" s="17"/>
      <c r="D160" s="18" t="str">
        <f aca="false">IF($B160="","",IFERROR(INDEX('Ingredient Rates'!$C$7:$C$80,MATCH($B160,'Ingredient Rates'!$B$7:$B$80,0)),"?"))</f>
        <v/>
      </c>
      <c r="E160" s="19" t="str">
        <f aca="false">IF($B160="","",IFERROR(INDEX('Ingredient Rates'!$D$7:$D$80,MATCH($B160,'Ingredient Rates'!$B$7:$B$80,0)),"?"))</f>
        <v/>
      </c>
      <c r="F160" s="20" t="str">
        <f aca="false">IFERROR($C160*$E160,"")</f>
        <v/>
      </c>
    </row>
    <row r="161" customFormat="false" ht="15" hidden="false" customHeight="false" outlineLevel="0" collapsed="false">
      <c r="A161" s="14"/>
      <c r="B161" s="14"/>
      <c r="C161" s="17"/>
      <c r="D161" s="18" t="str">
        <f aca="false">IF($B161="","",IFERROR(INDEX('Ingredient Rates'!$C$7:$C$80,MATCH($B161,'Ingredient Rates'!$B$7:$B$80,0)),"?"))</f>
        <v/>
      </c>
      <c r="E161" s="19" t="str">
        <f aca="false">IF($B161="","",IFERROR(INDEX('Ingredient Rates'!$D$7:$D$80,MATCH($B161,'Ingredient Rates'!$B$7:$B$80,0)),"?"))</f>
        <v/>
      </c>
      <c r="F161" s="20" t="str">
        <f aca="false">IFERROR($C161*$E161,"")</f>
        <v/>
      </c>
    </row>
    <row r="162" customFormat="false" ht="15" hidden="false" customHeight="false" outlineLevel="0" collapsed="false">
      <c r="A162" s="14"/>
      <c r="B162" s="14"/>
      <c r="C162" s="17"/>
      <c r="D162" s="18" t="str">
        <f aca="false">IF($B162="","",IFERROR(INDEX('Ingredient Rates'!$C$7:$C$80,MATCH($B162,'Ingredient Rates'!$B$7:$B$80,0)),"?"))</f>
        <v/>
      </c>
      <c r="E162" s="19" t="str">
        <f aca="false">IF($B162="","",IFERROR(INDEX('Ingredient Rates'!$D$7:$D$80,MATCH($B162,'Ingredient Rates'!$B$7:$B$80,0)),"?"))</f>
        <v/>
      </c>
      <c r="F162" s="20" t="str">
        <f aca="false">IFERROR($C162*$E162,"")</f>
        <v/>
      </c>
    </row>
    <row r="163" customFormat="false" ht="15" hidden="false" customHeight="false" outlineLevel="0" collapsed="false">
      <c r="A163" s="14"/>
      <c r="B163" s="14"/>
      <c r="C163" s="17"/>
      <c r="D163" s="18" t="str">
        <f aca="false">IF($B163="","",IFERROR(INDEX('Ingredient Rates'!$C$7:$C$80,MATCH($B163,'Ingredient Rates'!$B$7:$B$80,0)),"?"))</f>
        <v/>
      </c>
      <c r="E163" s="19" t="str">
        <f aca="false">IF($B163="","",IFERROR(INDEX('Ingredient Rates'!$D$7:$D$80,MATCH($B163,'Ingredient Rates'!$B$7:$B$80,0)),"?"))</f>
        <v/>
      </c>
      <c r="F163" s="20" t="str">
        <f aca="false">IFERROR($C163*$E163,"")</f>
        <v/>
      </c>
    </row>
    <row r="164" customFormat="false" ht="15" hidden="false" customHeight="false" outlineLevel="0" collapsed="false">
      <c r="A164" s="14"/>
      <c r="B164" s="14"/>
      <c r="C164" s="17"/>
      <c r="D164" s="18" t="str">
        <f aca="false">IF($B164="","",IFERROR(INDEX('Ingredient Rates'!$C$7:$C$80,MATCH($B164,'Ingredient Rates'!$B$7:$B$80,0)),"?"))</f>
        <v/>
      </c>
      <c r="E164" s="19" t="str">
        <f aca="false">IF($B164="","",IFERROR(INDEX('Ingredient Rates'!$D$7:$D$80,MATCH($B164,'Ingredient Rates'!$B$7:$B$80,0)),"?"))</f>
        <v/>
      </c>
      <c r="F164" s="20" t="str">
        <f aca="false">IFERROR($C164*$E164,"")</f>
        <v/>
      </c>
    </row>
    <row r="165" customFormat="false" ht="15" hidden="false" customHeight="false" outlineLevel="0" collapsed="false">
      <c r="A165" s="14"/>
      <c r="B165" s="14"/>
      <c r="C165" s="17"/>
      <c r="D165" s="18" t="str">
        <f aca="false">IF($B165="","",IFERROR(INDEX('Ingredient Rates'!$C$7:$C$80,MATCH($B165,'Ingredient Rates'!$B$7:$B$80,0)),"?"))</f>
        <v/>
      </c>
      <c r="E165" s="19" t="str">
        <f aca="false">IF($B165="","",IFERROR(INDEX('Ingredient Rates'!$D$7:$D$80,MATCH($B165,'Ingredient Rates'!$B$7:$B$80,0)),"?"))</f>
        <v/>
      </c>
      <c r="F165" s="20" t="str">
        <f aca="false">IFERROR($C165*$E165,"")</f>
        <v/>
      </c>
    </row>
    <row r="166" customFormat="false" ht="15" hidden="false" customHeight="false" outlineLevel="0" collapsed="false">
      <c r="A166" s="14"/>
      <c r="B166" s="14"/>
      <c r="C166" s="17"/>
      <c r="D166" s="18" t="str">
        <f aca="false">IF($B166="","",IFERROR(INDEX('Ingredient Rates'!$C$7:$C$80,MATCH($B166,'Ingredient Rates'!$B$7:$B$80,0)),"?"))</f>
        <v/>
      </c>
      <c r="E166" s="19" t="str">
        <f aca="false">IF($B166="","",IFERROR(INDEX('Ingredient Rates'!$D$7:$D$80,MATCH($B166,'Ingredient Rates'!$B$7:$B$80,0)),"?"))</f>
        <v/>
      </c>
      <c r="F166" s="20" t="str">
        <f aca="false">IFERROR($C166*$E166,"")</f>
        <v/>
      </c>
    </row>
    <row r="167" customFormat="false" ht="15" hidden="false" customHeight="false" outlineLevel="0" collapsed="false">
      <c r="A167" s="14"/>
      <c r="B167" s="14"/>
      <c r="C167" s="17"/>
      <c r="D167" s="18" t="str">
        <f aca="false">IF($B167="","",IFERROR(INDEX('Ingredient Rates'!$C$7:$C$80,MATCH($B167,'Ingredient Rates'!$B$7:$B$80,0)),"?"))</f>
        <v/>
      </c>
      <c r="E167" s="19" t="str">
        <f aca="false">IF($B167="","",IFERROR(INDEX('Ingredient Rates'!$D$7:$D$80,MATCH($B167,'Ingredient Rates'!$B$7:$B$80,0)),"?"))</f>
        <v/>
      </c>
      <c r="F167" s="20" t="str">
        <f aca="false">IFERROR($C167*$E167,"")</f>
        <v/>
      </c>
    </row>
    <row r="168" customFormat="false" ht="15" hidden="false" customHeight="false" outlineLevel="0" collapsed="false">
      <c r="A168" s="14"/>
      <c r="B168" s="14"/>
      <c r="C168" s="17"/>
      <c r="D168" s="18" t="str">
        <f aca="false">IF($B168="","",IFERROR(INDEX('Ingredient Rates'!$C$7:$C$80,MATCH($B168,'Ingredient Rates'!$B$7:$B$80,0)),"?"))</f>
        <v/>
      </c>
      <c r="E168" s="19" t="str">
        <f aca="false">IF($B168="","",IFERROR(INDEX('Ingredient Rates'!$D$7:$D$80,MATCH($B168,'Ingredient Rates'!$B$7:$B$80,0)),"?"))</f>
        <v/>
      </c>
      <c r="F168" s="20" t="str">
        <f aca="false">IFERROR($C168*$E168,"")</f>
        <v/>
      </c>
    </row>
    <row r="169" customFormat="false" ht="15" hidden="false" customHeight="false" outlineLevel="0" collapsed="false">
      <c r="A169" s="14"/>
      <c r="B169" s="14"/>
      <c r="C169" s="17"/>
      <c r="D169" s="18" t="str">
        <f aca="false">IF($B169="","",IFERROR(INDEX('Ingredient Rates'!$C$7:$C$80,MATCH($B169,'Ingredient Rates'!$B$7:$B$80,0)),"?"))</f>
        <v/>
      </c>
      <c r="E169" s="19" t="str">
        <f aca="false">IF($B169="","",IFERROR(INDEX('Ingredient Rates'!$D$7:$D$80,MATCH($B169,'Ingredient Rates'!$B$7:$B$80,0)),"?"))</f>
        <v/>
      </c>
      <c r="F169" s="20" t="str">
        <f aca="false">IFERROR($C169*$E169,"")</f>
        <v/>
      </c>
    </row>
    <row r="170" customFormat="false" ht="15" hidden="false" customHeight="false" outlineLevel="0" collapsed="false">
      <c r="A170" s="14"/>
      <c r="B170" s="14"/>
      <c r="C170" s="17"/>
      <c r="D170" s="18" t="str">
        <f aca="false">IF($B170="","",IFERROR(INDEX('Ingredient Rates'!$C$7:$C$80,MATCH($B170,'Ingredient Rates'!$B$7:$B$80,0)),"?"))</f>
        <v/>
      </c>
      <c r="E170" s="19" t="str">
        <f aca="false">IF($B170="","",IFERROR(INDEX('Ingredient Rates'!$D$7:$D$80,MATCH($B170,'Ingredient Rates'!$B$7:$B$80,0)),"?"))</f>
        <v/>
      </c>
      <c r="F170" s="20" t="str">
        <f aca="false">IFERROR($C170*$E170,"")</f>
        <v/>
      </c>
    </row>
    <row r="171" customFormat="false" ht="15" hidden="false" customHeight="false" outlineLevel="0" collapsed="false">
      <c r="A171" s="14"/>
      <c r="B171" s="14"/>
      <c r="C171" s="17"/>
      <c r="D171" s="18" t="str">
        <f aca="false">IF($B171="","",IFERROR(INDEX('Ingredient Rates'!$C$7:$C$80,MATCH($B171,'Ingredient Rates'!$B$7:$B$80,0)),"?"))</f>
        <v/>
      </c>
      <c r="E171" s="19" t="str">
        <f aca="false">IF($B171="","",IFERROR(INDEX('Ingredient Rates'!$D$7:$D$80,MATCH($B171,'Ingredient Rates'!$B$7:$B$80,0)),"?"))</f>
        <v/>
      </c>
      <c r="F171" s="20" t="str">
        <f aca="false">IFERROR($C171*$E171,"")</f>
        <v/>
      </c>
    </row>
    <row r="172" customFormat="false" ht="15" hidden="false" customHeight="false" outlineLevel="0" collapsed="false">
      <c r="A172" s="14"/>
      <c r="B172" s="14"/>
      <c r="C172" s="17"/>
      <c r="D172" s="18" t="str">
        <f aca="false">IF($B172="","",IFERROR(INDEX('Ingredient Rates'!$C$7:$C$80,MATCH($B172,'Ingredient Rates'!$B$7:$B$80,0)),"?"))</f>
        <v/>
      </c>
      <c r="E172" s="19" t="str">
        <f aca="false">IF($B172="","",IFERROR(INDEX('Ingredient Rates'!$D$7:$D$80,MATCH($B172,'Ingredient Rates'!$B$7:$B$80,0)),"?"))</f>
        <v/>
      </c>
      <c r="F172" s="20" t="str">
        <f aca="false">IFERROR($C172*$E172,"")</f>
        <v/>
      </c>
    </row>
    <row r="173" customFormat="false" ht="15" hidden="false" customHeight="false" outlineLevel="0" collapsed="false">
      <c r="A173" s="14"/>
      <c r="B173" s="14"/>
      <c r="C173" s="17"/>
      <c r="D173" s="18" t="str">
        <f aca="false">IF($B173="","",IFERROR(INDEX('Ingredient Rates'!$C$7:$C$80,MATCH($B173,'Ingredient Rates'!$B$7:$B$80,0)),"?"))</f>
        <v/>
      </c>
      <c r="E173" s="19" t="str">
        <f aca="false">IF($B173="","",IFERROR(INDEX('Ingredient Rates'!$D$7:$D$80,MATCH($B173,'Ingredient Rates'!$B$7:$B$80,0)),"?"))</f>
        <v/>
      </c>
      <c r="F173" s="20" t="str">
        <f aca="false">IFERROR($C173*$E173,"")</f>
        <v/>
      </c>
    </row>
    <row r="174" customFormat="false" ht="15" hidden="false" customHeight="false" outlineLevel="0" collapsed="false">
      <c r="A174" s="14"/>
      <c r="B174" s="14"/>
      <c r="C174" s="17"/>
      <c r="D174" s="18" t="str">
        <f aca="false">IF($B174="","",IFERROR(INDEX('Ingredient Rates'!$C$7:$C$80,MATCH($B174,'Ingredient Rates'!$B$7:$B$80,0)),"?"))</f>
        <v/>
      </c>
      <c r="E174" s="19" t="str">
        <f aca="false">IF($B174="","",IFERROR(INDEX('Ingredient Rates'!$D$7:$D$80,MATCH($B174,'Ingredient Rates'!$B$7:$B$80,0)),"?"))</f>
        <v/>
      </c>
      <c r="F174" s="20" t="str">
        <f aca="false">IFERROR($C174*$E174,"")</f>
        <v/>
      </c>
    </row>
    <row r="175" customFormat="false" ht="15" hidden="false" customHeight="false" outlineLevel="0" collapsed="false">
      <c r="A175" s="14"/>
      <c r="B175" s="14"/>
      <c r="C175" s="17"/>
      <c r="D175" s="18" t="str">
        <f aca="false">IF($B175="","",IFERROR(INDEX('Ingredient Rates'!$C$7:$C$80,MATCH($B175,'Ingredient Rates'!$B$7:$B$80,0)),"?"))</f>
        <v/>
      </c>
      <c r="E175" s="19" t="str">
        <f aca="false">IF($B175="","",IFERROR(INDEX('Ingredient Rates'!$D$7:$D$80,MATCH($B175,'Ingredient Rates'!$B$7:$B$80,0)),"?"))</f>
        <v/>
      </c>
      <c r="F175" s="20" t="str">
        <f aca="false">IFERROR($C175*$E175,"")</f>
        <v/>
      </c>
    </row>
    <row r="176" customFormat="false" ht="15" hidden="false" customHeight="false" outlineLevel="0" collapsed="false">
      <c r="A176" s="14"/>
      <c r="B176" s="14"/>
      <c r="C176" s="17"/>
      <c r="D176" s="18" t="str">
        <f aca="false">IF($B176="","",IFERROR(INDEX('Ingredient Rates'!$C$7:$C$80,MATCH($B176,'Ingredient Rates'!$B$7:$B$80,0)),"?"))</f>
        <v/>
      </c>
      <c r="E176" s="19" t="str">
        <f aca="false">IF($B176="","",IFERROR(INDEX('Ingredient Rates'!$D$7:$D$80,MATCH($B176,'Ingredient Rates'!$B$7:$B$80,0)),"?"))</f>
        <v/>
      </c>
      <c r="F176" s="20" t="str">
        <f aca="false">IFERROR($C176*$E176,"")</f>
        <v/>
      </c>
    </row>
    <row r="177" customFormat="false" ht="15" hidden="false" customHeight="false" outlineLevel="0" collapsed="false">
      <c r="A177" s="14"/>
      <c r="B177" s="14"/>
      <c r="C177" s="17"/>
      <c r="D177" s="18" t="str">
        <f aca="false">IF($B177="","",IFERROR(INDEX('Ingredient Rates'!$C$7:$C$80,MATCH($B177,'Ingredient Rates'!$B$7:$B$80,0)),"?"))</f>
        <v/>
      </c>
      <c r="E177" s="19" t="str">
        <f aca="false">IF($B177="","",IFERROR(INDEX('Ingredient Rates'!$D$7:$D$80,MATCH($B177,'Ingredient Rates'!$B$7:$B$80,0)),"?"))</f>
        <v/>
      </c>
      <c r="F177" s="20" t="str">
        <f aca="false">IFERROR($C177*$E177,"")</f>
        <v/>
      </c>
    </row>
    <row r="178" customFormat="false" ht="15" hidden="false" customHeight="false" outlineLevel="0" collapsed="false">
      <c r="A178" s="14"/>
      <c r="B178" s="14"/>
      <c r="C178" s="17"/>
      <c r="D178" s="18" t="str">
        <f aca="false">IF($B178="","",IFERROR(INDEX('Ingredient Rates'!$C$7:$C$80,MATCH($B178,'Ingredient Rates'!$B$7:$B$80,0)),"?"))</f>
        <v/>
      </c>
      <c r="E178" s="19" t="str">
        <f aca="false">IF($B178="","",IFERROR(INDEX('Ingredient Rates'!$D$7:$D$80,MATCH($B178,'Ingredient Rates'!$B$7:$B$80,0)),"?"))</f>
        <v/>
      </c>
      <c r="F178" s="20" t="str">
        <f aca="false">IFERROR($C178*$E178,"")</f>
        <v/>
      </c>
    </row>
    <row r="179" customFormat="false" ht="15" hidden="false" customHeight="false" outlineLevel="0" collapsed="false">
      <c r="A179" s="14"/>
      <c r="B179" s="14"/>
      <c r="C179" s="17"/>
      <c r="D179" s="18" t="str">
        <f aca="false">IF($B179="","",IFERROR(INDEX('Ingredient Rates'!$C$7:$C$80,MATCH($B179,'Ingredient Rates'!$B$7:$B$80,0)),"?"))</f>
        <v/>
      </c>
      <c r="E179" s="19" t="str">
        <f aca="false">IF($B179="","",IFERROR(INDEX('Ingredient Rates'!$D$7:$D$80,MATCH($B179,'Ingredient Rates'!$B$7:$B$80,0)),"?"))</f>
        <v/>
      </c>
      <c r="F179" s="20" t="str">
        <f aca="false">IFERROR($C179*$E179,"")</f>
        <v/>
      </c>
    </row>
    <row r="180" customFormat="false" ht="15" hidden="false" customHeight="false" outlineLevel="0" collapsed="false">
      <c r="A180" s="14"/>
      <c r="B180" s="14"/>
      <c r="C180" s="17"/>
      <c r="D180" s="18" t="str">
        <f aca="false">IF($B180="","",IFERROR(INDEX('Ingredient Rates'!$C$7:$C$80,MATCH($B180,'Ingredient Rates'!$B$7:$B$80,0)),"?"))</f>
        <v/>
      </c>
      <c r="E180" s="19" t="str">
        <f aca="false">IF($B180="","",IFERROR(INDEX('Ingredient Rates'!$D$7:$D$80,MATCH($B180,'Ingredient Rates'!$B$7:$B$80,0)),"?"))</f>
        <v/>
      </c>
      <c r="F180" s="20" t="str">
        <f aca="false">IFERROR($C180*$E180,"")</f>
        <v/>
      </c>
    </row>
    <row r="181" customFormat="false" ht="15" hidden="false" customHeight="false" outlineLevel="0" collapsed="false">
      <c r="A181" s="14"/>
      <c r="B181" s="14"/>
      <c r="C181" s="17"/>
      <c r="D181" s="18" t="str">
        <f aca="false">IF($B181="","",IFERROR(INDEX('Ingredient Rates'!$C$7:$C$80,MATCH($B181,'Ingredient Rates'!$B$7:$B$80,0)),"?"))</f>
        <v/>
      </c>
      <c r="E181" s="19" t="str">
        <f aca="false">IF($B181="","",IFERROR(INDEX('Ingredient Rates'!$D$7:$D$80,MATCH($B181,'Ingredient Rates'!$B$7:$B$80,0)),"?"))</f>
        <v/>
      </c>
      <c r="F181" s="20" t="str">
        <f aca="false">IFERROR($C181*$E181,"")</f>
        <v/>
      </c>
    </row>
    <row r="182" customFormat="false" ht="15" hidden="false" customHeight="false" outlineLevel="0" collapsed="false">
      <c r="A182" s="14"/>
      <c r="B182" s="14"/>
      <c r="C182" s="17"/>
      <c r="D182" s="18" t="str">
        <f aca="false">IF($B182="","",IFERROR(INDEX('Ingredient Rates'!$C$7:$C$80,MATCH($B182,'Ingredient Rates'!$B$7:$B$80,0)),"?"))</f>
        <v/>
      </c>
      <c r="E182" s="19" t="str">
        <f aca="false">IF($B182="","",IFERROR(INDEX('Ingredient Rates'!$D$7:$D$80,MATCH($B182,'Ingredient Rates'!$B$7:$B$80,0)),"?"))</f>
        <v/>
      </c>
      <c r="F182" s="20" t="str">
        <f aca="false">IFERROR($C182*$E182,"")</f>
        <v/>
      </c>
    </row>
    <row r="183" customFormat="false" ht="15" hidden="false" customHeight="false" outlineLevel="0" collapsed="false">
      <c r="A183" s="14"/>
      <c r="B183" s="14"/>
      <c r="C183" s="17"/>
      <c r="D183" s="18" t="str">
        <f aca="false">IF($B183="","",IFERROR(INDEX('Ingredient Rates'!$C$7:$C$80,MATCH($B183,'Ingredient Rates'!$B$7:$B$80,0)),"?"))</f>
        <v/>
      </c>
      <c r="E183" s="19" t="str">
        <f aca="false">IF($B183="","",IFERROR(INDEX('Ingredient Rates'!$D$7:$D$80,MATCH($B183,'Ingredient Rates'!$B$7:$B$80,0)),"?"))</f>
        <v/>
      </c>
      <c r="F183" s="20" t="str">
        <f aca="false">IFERROR($C183*$E183,"")</f>
        <v/>
      </c>
    </row>
    <row r="184" customFormat="false" ht="15" hidden="false" customHeight="false" outlineLevel="0" collapsed="false">
      <c r="A184" s="14"/>
      <c r="B184" s="14"/>
      <c r="C184" s="17"/>
      <c r="D184" s="18" t="str">
        <f aca="false">IF($B184="","",IFERROR(INDEX('Ingredient Rates'!$C$7:$C$80,MATCH($B184,'Ingredient Rates'!$B$7:$B$80,0)),"?"))</f>
        <v/>
      </c>
      <c r="E184" s="19" t="str">
        <f aca="false">IF($B184="","",IFERROR(INDEX('Ingredient Rates'!$D$7:$D$80,MATCH($B184,'Ingredient Rates'!$B$7:$B$80,0)),"?"))</f>
        <v/>
      </c>
      <c r="F184" s="20" t="str">
        <f aca="false">IFERROR($C184*$E184,"")</f>
        <v/>
      </c>
    </row>
    <row r="185" customFormat="false" ht="15" hidden="false" customHeight="false" outlineLevel="0" collapsed="false">
      <c r="A185" s="14"/>
      <c r="B185" s="14"/>
      <c r="C185" s="17"/>
      <c r="D185" s="18" t="str">
        <f aca="false">IF($B185="","",IFERROR(INDEX('Ingredient Rates'!$C$7:$C$80,MATCH($B185,'Ingredient Rates'!$B$7:$B$80,0)),"?"))</f>
        <v/>
      </c>
      <c r="E185" s="19" t="str">
        <f aca="false">IF($B185="","",IFERROR(INDEX('Ingredient Rates'!$D$7:$D$80,MATCH($B185,'Ingredient Rates'!$B$7:$B$80,0)),"?"))</f>
        <v/>
      </c>
      <c r="F185" s="20" t="str">
        <f aca="false">IFERROR($C185*$E185,"")</f>
        <v/>
      </c>
    </row>
    <row r="186" customFormat="false" ht="15" hidden="false" customHeight="false" outlineLevel="0" collapsed="false">
      <c r="A186" s="14"/>
      <c r="B186" s="14"/>
      <c r="C186" s="17"/>
      <c r="D186" s="18" t="str">
        <f aca="false">IF($B186="","",IFERROR(INDEX('Ingredient Rates'!$C$7:$C$80,MATCH($B186,'Ingredient Rates'!$B$7:$B$80,0)),"?"))</f>
        <v/>
      </c>
      <c r="E186" s="19" t="str">
        <f aca="false">IF($B186="","",IFERROR(INDEX('Ingredient Rates'!$D$7:$D$80,MATCH($B186,'Ingredient Rates'!$B$7:$B$80,0)),"?"))</f>
        <v/>
      </c>
      <c r="F186" s="20" t="str">
        <f aca="false">IFERROR($C186*$E186,"")</f>
        <v/>
      </c>
    </row>
    <row r="187" customFormat="false" ht="15" hidden="false" customHeight="false" outlineLevel="0" collapsed="false">
      <c r="A187" s="14"/>
      <c r="B187" s="14"/>
      <c r="C187" s="17"/>
      <c r="D187" s="18" t="str">
        <f aca="false">IF($B187="","",IFERROR(INDEX('Ingredient Rates'!$C$7:$C$80,MATCH($B187,'Ingredient Rates'!$B$7:$B$80,0)),"?"))</f>
        <v/>
      </c>
      <c r="E187" s="19" t="str">
        <f aca="false">IF($B187="","",IFERROR(INDEX('Ingredient Rates'!$D$7:$D$80,MATCH($B187,'Ingredient Rates'!$B$7:$B$80,0)),"?"))</f>
        <v/>
      </c>
      <c r="F187" s="20" t="str">
        <f aca="false">IFERROR($C187*$E187,"")</f>
        <v/>
      </c>
    </row>
    <row r="188" customFormat="false" ht="15" hidden="false" customHeight="false" outlineLevel="0" collapsed="false">
      <c r="A188" s="14"/>
      <c r="B188" s="14"/>
      <c r="C188" s="17"/>
      <c r="D188" s="18" t="str">
        <f aca="false">IF($B188="","",IFERROR(INDEX('Ingredient Rates'!$C$7:$C$80,MATCH($B188,'Ingredient Rates'!$B$7:$B$80,0)),"?"))</f>
        <v/>
      </c>
      <c r="E188" s="19" t="str">
        <f aca="false">IF($B188="","",IFERROR(INDEX('Ingredient Rates'!$D$7:$D$80,MATCH($B188,'Ingredient Rates'!$B$7:$B$80,0)),"?"))</f>
        <v/>
      </c>
      <c r="F188" s="20" t="str">
        <f aca="false">IFERROR($C188*$E188,"")</f>
        <v/>
      </c>
    </row>
    <row r="189" customFormat="false" ht="15" hidden="false" customHeight="false" outlineLevel="0" collapsed="false">
      <c r="A189" s="14"/>
      <c r="B189" s="14"/>
      <c r="C189" s="17"/>
      <c r="D189" s="18" t="str">
        <f aca="false">IF($B189="","",IFERROR(INDEX('Ingredient Rates'!$C$7:$C$80,MATCH($B189,'Ingredient Rates'!$B$7:$B$80,0)),"?"))</f>
        <v/>
      </c>
      <c r="E189" s="19" t="str">
        <f aca="false">IF($B189="","",IFERROR(INDEX('Ingredient Rates'!$D$7:$D$80,MATCH($B189,'Ingredient Rates'!$B$7:$B$80,0)),"?"))</f>
        <v/>
      </c>
      <c r="F189" s="20" t="str">
        <f aca="false">IFERROR($C189*$E189,"")</f>
        <v/>
      </c>
    </row>
    <row r="190" customFormat="false" ht="15" hidden="false" customHeight="false" outlineLevel="0" collapsed="false">
      <c r="A190" s="14"/>
      <c r="B190" s="14"/>
      <c r="C190" s="17"/>
      <c r="D190" s="18" t="str">
        <f aca="false">IF($B190="","",IFERROR(INDEX('Ingredient Rates'!$C$7:$C$80,MATCH($B190,'Ingredient Rates'!$B$7:$B$80,0)),"?"))</f>
        <v/>
      </c>
      <c r="E190" s="19" t="str">
        <f aca="false">IF($B190="","",IFERROR(INDEX('Ingredient Rates'!$D$7:$D$80,MATCH($B190,'Ingredient Rates'!$B$7:$B$80,0)),"?"))</f>
        <v/>
      </c>
      <c r="F190" s="20" t="str">
        <f aca="false">IFERROR($C190*$E190,"")</f>
        <v/>
      </c>
    </row>
    <row r="191" customFormat="false" ht="15" hidden="false" customHeight="false" outlineLevel="0" collapsed="false">
      <c r="A191" s="14"/>
      <c r="B191" s="14"/>
      <c r="C191" s="17"/>
      <c r="D191" s="18" t="str">
        <f aca="false">IF($B191="","",IFERROR(INDEX('Ingredient Rates'!$C$7:$C$80,MATCH($B191,'Ingredient Rates'!$B$7:$B$80,0)),"?"))</f>
        <v/>
      </c>
      <c r="E191" s="19" t="str">
        <f aca="false">IF($B191="","",IFERROR(INDEX('Ingredient Rates'!$D$7:$D$80,MATCH($B191,'Ingredient Rates'!$B$7:$B$80,0)),"?"))</f>
        <v/>
      </c>
      <c r="F191" s="20" t="str">
        <f aca="false">IFERROR($C191*$E191,"")</f>
        <v/>
      </c>
    </row>
    <row r="192" customFormat="false" ht="15" hidden="false" customHeight="false" outlineLevel="0" collapsed="false">
      <c r="A192" s="14"/>
      <c r="B192" s="14"/>
      <c r="C192" s="17"/>
      <c r="D192" s="18" t="str">
        <f aca="false">IF($B192="","",IFERROR(INDEX('Ingredient Rates'!$C$7:$C$80,MATCH($B192,'Ingredient Rates'!$B$7:$B$80,0)),"?"))</f>
        <v/>
      </c>
      <c r="E192" s="19" t="str">
        <f aca="false">IF($B192="","",IFERROR(INDEX('Ingredient Rates'!$D$7:$D$80,MATCH($B192,'Ingredient Rates'!$B$7:$B$80,0)),"?"))</f>
        <v/>
      </c>
      <c r="F192" s="20" t="str">
        <f aca="false">IFERROR($C192*$E192,"")</f>
        <v/>
      </c>
    </row>
    <row r="193" customFormat="false" ht="15" hidden="false" customHeight="false" outlineLevel="0" collapsed="false">
      <c r="A193" s="14"/>
      <c r="B193" s="14"/>
      <c r="C193" s="17"/>
      <c r="D193" s="18" t="str">
        <f aca="false">IF($B193="","",IFERROR(INDEX('Ingredient Rates'!$C$7:$C$80,MATCH($B193,'Ingredient Rates'!$B$7:$B$80,0)),"?"))</f>
        <v/>
      </c>
      <c r="E193" s="19" t="str">
        <f aca="false">IF($B193="","",IFERROR(INDEX('Ingredient Rates'!$D$7:$D$80,MATCH($B193,'Ingredient Rates'!$B$7:$B$80,0)),"?"))</f>
        <v/>
      </c>
      <c r="F193" s="20" t="str">
        <f aca="false">IFERROR($C193*$E193,"")</f>
        <v/>
      </c>
    </row>
    <row r="194" customFormat="false" ht="15" hidden="false" customHeight="false" outlineLevel="0" collapsed="false">
      <c r="A194" s="14"/>
      <c r="B194" s="14"/>
      <c r="C194" s="17"/>
      <c r="D194" s="18" t="str">
        <f aca="false">IF($B194="","",IFERROR(INDEX('Ingredient Rates'!$C$7:$C$80,MATCH($B194,'Ingredient Rates'!$B$7:$B$80,0)),"?"))</f>
        <v/>
      </c>
      <c r="E194" s="19" t="str">
        <f aca="false">IF($B194="","",IFERROR(INDEX('Ingredient Rates'!$D$7:$D$80,MATCH($B194,'Ingredient Rates'!$B$7:$B$80,0)),"?"))</f>
        <v/>
      </c>
      <c r="F194" s="20" t="str">
        <f aca="false">IFERROR($C194*$E194,"")</f>
        <v/>
      </c>
    </row>
    <row r="195" customFormat="false" ht="15" hidden="false" customHeight="false" outlineLevel="0" collapsed="false">
      <c r="A195" s="14"/>
      <c r="B195" s="14"/>
      <c r="C195" s="17"/>
      <c r="D195" s="18" t="str">
        <f aca="false">IF($B195="","",IFERROR(INDEX('Ingredient Rates'!$C$7:$C$80,MATCH($B195,'Ingredient Rates'!$B$7:$B$80,0)),"?"))</f>
        <v/>
      </c>
      <c r="E195" s="19" t="str">
        <f aca="false">IF($B195="","",IFERROR(INDEX('Ingredient Rates'!$D$7:$D$80,MATCH($B195,'Ingredient Rates'!$B$7:$B$80,0)),"?"))</f>
        <v/>
      </c>
      <c r="F195" s="20" t="str">
        <f aca="false">IFERROR($C195*$E195,"")</f>
        <v/>
      </c>
    </row>
    <row r="196" customFormat="false" ht="15" hidden="false" customHeight="false" outlineLevel="0" collapsed="false">
      <c r="A196" s="14"/>
      <c r="B196" s="14"/>
      <c r="C196" s="17"/>
      <c r="D196" s="18" t="str">
        <f aca="false">IF($B196="","",IFERROR(INDEX('Ingredient Rates'!$C$7:$C$80,MATCH($B196,'Ingredient Rates'!$B$7:$B$80,0)),"?"))</f>
        <v/>
      </c>
      <c r="E196" s="19" t="str">
        <f aca="false">IF($B196="","",IFERROR(INDEX('Ingredient Rates'!$D$7:$D$80,MATCH($B196,'Ingredient Rates'!$B$7:$B$80,0)),"?"))</f>
        <v/>
      </c>
      <c r="F196" s="20" t="str">
        <f aca="false">IFERROR($C196*$E196,"")</f>
        <v/>
      </c>
    </row>
    <row r="197" customFormat="false" ht="15" hidden="false" customHeight="false" outlineLevel="0" collapsed="false">
      <c r="A197" s="14"/>
      <c r="B197" s="14"/>
      <c r="C197" s="17"/>
      <c r="D197" s="18" t="str">
        <f aca="false">IF($B197="","",IFERROR(INDEX('Ingredient Rates'!$C$7:$C$80,MATCH($B197,'Ingredient Rates'!$B$7:$B$80,0)),"?"))</f>
        <v/>
      </c>
      <c r="E197" s="19" t="str">
        <f aca="false">IF($B197="","",IFERROR(INDEX('Ingredient Rates'!$D$7:$D$80,MATCH($B197,'Ingredient Rates'!$B$7:$B$80,0)),"?"))</f>
        <v/>
      </c>
      <c r="F197" s="20" t="str">
        <f aca="false">IFERROR($C197*$E197,"")</f>
        <v/>
      </c>
    </row>
    <row r="198" customFormat="false" ht="15" hidden="false" customHeight="false" outlineLevel="0" collapsed="false">
      <c r="A198" s="14"/>
      <c r="B198" s="14"/>
      <c r="C198" s="17"/>
      <c r="D198" s="18" t="str">
        <f aca="false">IF($B198="","",IFERROR(INDEX('Ingredient Rates'!$C$7:$C$80,MATCH($B198,'Ingredient Rates'!$B$7:$B$80,0)),"?"))</f>
        <v/>
      </c>
      <c r="E198" s="19" t="str">
        <f aca="false">IF($B198="","",IFERROR(INDEX('Ingredient Rates'!$D$7:$D$80,MATCH($B198,'Ingredient Rates'!$B$7:$B$80,0)),"?"))</f>
        <v/>
      </c>
      <c r="F198" s="20" t="str">
        <f aca="false">IFERROR($C198*$E198,"")</f>
        <v/>
      </c>
    </row>
    <row r="199" customFormat="false" ht="15" hidden="false" customHeight="false" outlineLevel="0" collapsed="false">
      <c r="A199" s="14"/>
      <c r="B199" s="14"/>
      <c r="C199" s="17"/>
      <c r="D199" s="18" t="str">
        <f aca="false">IF($B199="","",IFERROR(INDEX('Ingredient Rates'!$C$7:$C$80,MATCH($B199,'Ingredient Rates'!$B$7:$B$80,0)),"?"))</f>
        <v/>
      </c>
      <c r="E199" s="19" t="str">
        <f aca="false">IF($B199="","",IFERROR(INDEX('Ingredient Rates'!$D$7:$D$80,MATCH($B199,'Ingredient Rates'!$B$7:$B$80,0)),"?"))</f>
        <v/>
      </c>
      <c r="F199" s="20" t="str">
        <f aca="false">IFERROR($C199*$E199,"")</f>
        <v/>
      </c>
    </row>
    <row r="200" customFormat="false" ht="15" hidden="false" customHeight="false" outlineLevel="0" collapsed="false">
      <c r="A200" s="14"/>
      <c r="B200" s="14"/>
      <c r="C200" s="17"/>
      <c r="D200" s="18" t="str">
        <f aca="false">IF($B200="","",IFERROR(INDEX('Ingredient Rates'!$C$7:$C$80,MATCH($B200,'Ingredient Rates'!$B$7:$B$80,0)),"?"))</f>
        <v/>
      </c>
      <c r="E200" s="19" t="str">
        <f aca="false">IF($B200="","",IFERROR(INDEX('Ingredient Rates'!$D$7:$D$80,MATCH($B200,'Ingredient Rates'!$B$7:$B$80,0)),"?"))</f>
        <v/>
      </c>
      <c r="F200" s="20" t="str">
        <f aca="false">IFERROR($C200*$E200,"")</f>
        <v/>
      </c>
    </row>
    <row r="201" customFormat="false" ht="15" hidden="false" customHeight="false" outlineLevel="0" collapsed="false">
      <c r="A201" s="14"/>
      <c r="B201" s="14"/>
      <c r="C201" s="17"/>
      <c r="D201" s="18" t="str">
        <f aca="false">IF($B201="","",IFERROR(INDEX('Ingredient Rates'!$C$7:$C$80,MATCH($B201,'Ingredient Rates'!$B$7:$B$80,0)),"?"))</f>
        <v/>
      </c>
      <c r="E201" s="19" t="str">
        <f aca="false">IF($B201="","",IFERROR(INDEX('Ingredient Rates'!$D$7:$D$80,MATCH($B201,'Ingredient Rates'!$B$7:$B$80,0)),"?"))</f>
        <v/>
      </c>
      <c r="F201" s="20" t="str">
        <f aca="false">IFERROR($C201*$E201,"")</f>
        <v/>
      </c>
    </row>
    <row r="202" customFormat="false" ht="15" hidden="false" customHeight="false" outlineLevel="0" collapsed="false">
      <c r="A202" s="14"/>
      <c r="B202" s="14"/>
      <c r="C202" s="17"/>
      <c r="D202" s="18" t="str">
        <f aca="false">IF($B202="","",IFERROR(INDEX('Ingredient Rates'!$C$7:$C$80,MATCH($B202,'Ingredient Rates'!$B$7:$B$80,0)),"?"))</f>
        <v/>
      </c>
      <c r="E202" s="19" t="str">
        <f aca="false">IF($B202="","",IFERROR(INDEX('Ingredient Rates'!$D$7:$D$80,MATCH($B202,'Ingredient Rates'!$B$7:$B$80,0)),"?"))</f>
        <v/>
      </c>
      <c r="F202" s="20" t="str">
        <f aca="false">IFERROR($C202*$E202,"")</f>
        <v/>
      </c>
    </row>
    <row r="203" customFormat="false" ht="15" hidden="false" customHeight="false" outlineLevel="0" collapsed="false">
      <c r="A203" s="14"/>
      <c r="B203" s="14"/>
      <c r="C203" s="17"/>
      <c r="D203" s="18" t="str">
        <f aca="false">IF($B203="","",IFERROR(INDEX('Ingredient Rates'!$C$7:$C$80,MATCH($B203,'Ingredient Rates'!$B$7:$B$80,0)),"?"))</f>
        <v/>
      </c>
      <c r="E203" s="19" t="str">
        <f aca="false">IF($B203="","",IFERROR(INDEX('Ingredient Rates'!$D$7:$D$80,MATCH($B203,'Ingredient Rates'!$B$7:$B$80,0)),"?"))</f>
        <v/>
      </c>
      <c r="F203" s="20" t="str">
        <f aca="false">IFERROR($C203*$E203,"")</f>
        <v/>
      </c>
    </row>
    <row r="204" customFormat="false" ht="15" hidden="false" customHeight="false" outlineLevel="0" collapsed="false">
      <c r="A204" s="14"/>
      <c r="B204" s="14"/>
      <c r="C204" s="17"/>
      <c r="D204" s="18" t="str">
        <f aca="false">IF($B204="","",IFERROR(INDEX('Ingredient Rates'!$C$7:$C$80,MATCH($B204,'Ingredient Rates'!$B$7:$B$80,0)),"?"))</f>
        <v/>
      </c>
      <c r="E204" s="19" t="str">
        <f aca="false">IF($B204="","",IFERROR(INDEX('Ingredient Rates'!$D$7:$D$80,MATCH($B204,'Ingredient Rates'!$B$7:$B$80,0)),"?"))</f>
        <v/>
      </c>
      <c r="F204" s="20" t="str">
        <f aca="false">IFERROR($C204*$E204,"")</f>
        <v/>
      </c>
    </row>
    <row r="205" customFormat="false" ht="15" hidden="false" customHeight="false" outlineLevel="0" collapsed="false">
      <c r="A205" s="14"/>
      <c r="B205" s="14"/>
      <c r="C205" s="17"/>
      <c r="D205" s="18" t="str">
        <f aca="false">IF($B205="","",IFERROR(INDEX('Ingredient Rates'!$C$7:$C$80,MATCH($B205,'Ingredient Rates'!$B$7:$B$80,0)),"?"))</f>
        <v/>
      </c>
      <c r="E205" s="19" t="str">
        <f aca="false">IF($B205="","",IFERROR(INDEX('Ingredient Rates'!$D$7:$D$80,MATCH($B205,'Ingredient Rates'!$B$7:$B$80,0)),"?"))</f>
        <v/>
      </c>
      <c r="F205" s="20" t="str">
        <f aca="false">IFERROR($C205*$E205,"")</f>
        <v/>
      </c>
    </row>
    <row r="206" customFormat="false" ht="15" hidden="false" customHeight="false" outlineLevel="0" collapsed="false">
      <c r="A206" s="14"/>
      <c r="B206" s="14"/>
      <c r="C206" s="17"/>
      <c r="D206" s="18" t="str">
        <f aca="false">IF($B206="","",IFERROR(INDEX('Ingredient Rates'!$C$7:$C$80,MATCH($B206,'Ingredient Rates'!$B$7:$B$80,0)),"?"))</f>
        <v/>
      </c>
      <c r="E206" s="19" t="str">
        <f aca="false">IF($B206="","",IFERROR(INDEX('Ingredient Rates'!$D$7:$D$80,MATCH($B206,'Ingredient Rates'!$B$7:$B$80,0)),"?"))</f>
        <v/>
      </c>
      <c r="F206" s="20" t="str">
        <f aca="false">IFERROR($C206*$E206,"")</f>
        <v/>
      </c>
    </row>
    <row r="207" customFormat="false" ht="15" hidden="false" customHeight="false" outlineLevel="0" collapsed="false">
      <c r="A207" s="14"/>
      <c r="B207" s="14"/>
      <c r="C207" s="17"/>
      <c r="D207" s="18" t="str">
        <f aca="false">IF($B207="","",IFERROR(INDEX('Ingredient Rates'!$C$7:$C$80,MATCH($B207,'Ingredient Rates'!$B$7:$B$80,0)),"?"))</f>
        <v/>
      </c>
      <c r="E207" s="19" t="str">
        <f aca="false">IF($B207="","",IFERROR(INDEX('Ingredient Rates'!$D$7:$D$80,MATCH($B207,'Ingredient Rates'!$B$7:$B$80,0)),"?"))</f>
        <v/>
      </c>
      <c r="F207" s="20" t="str">
        <f aca="false">IFERROR($C207*$E207,"")</f>
        <v/>
      </c>
    </row>
    <row r="208" customFormat="false" ht="15" hidden="false" customHeight="false" outlineLevel="0" collapsed="false">
      <c r="A208" s="14"/>
      <c r="B208" s="14"/>
      <c r="C208" s="17"/>
      <c r="D208" s="18" t="str">
        <f aca="false">IF($B208="","",IFERROR(INDEX('Ingredient Rates'!$C$7:$C$80,MATCH($B208,'Ingredient Rates'!$B$7:$B$80,0)),"?"))</f>
        <v/>
      </c>
      <c r="E208" s="19" t="str">
        <f aca="false">IF($B208="","",IFERROR(INDEX('Ingredient Rates'!$D$7:$D$80,MATCH($B208,'Ingredient Rates'!$B$7:$B$80,0)),"?"))</f>
        <v/>
      </c>
      <c r="F208" s="20" t="str">
        <f aca="false">IFERROR($C208*$E208,"")</f>
        <v/>
      </c>
    </row>
    <row r="209" customFormat="false" ht="15" hidden="false" customHeight="false" outlineLevel="0" collapsed="false">
      <c r="A209" s="14"/>
      <c r="B209" s="14"/>
      <c r="C209" s="17"/>
      <c r="D209" s="18" t="str">
        <f aca="false">IF($B209="","",IFERROR(INDEX('Ingredient Rates'!$C$7:$C$80,MATCH($B209,'Ingredient Rates'!$B$7:$B$80,0)),"?"))</f>
        <v/>
      </c>
      <c r="E209" s="19" t="str">
        <f aca="false">IF($B209="","",IFERROR(INDEX('Ingredient Rates'!$D$7:$D$80,MATCH($B209,'Ingredient Rates'!$B$7:$B$80,0)),"?"))</f>
        <v/>
      </c>
      <c r="F209" s="20" t="str">
        <f aca="false">IFERROR($C209*$E209,"")</f>
        <v/>
      </c>
    </row>
    <row r="210" customFormat="false" ht="15" hidden="false" customHeight="false" outlineLevel="0" collapsed="false">
      <c r="A210" s="14"/>
      <c r="B210" s="14"/>
      <c r="C210" s="17"/>
      <c r="D210" s="18" t="str">
        <f aca="false">IF($B210="","",IFERROR(INDEX('Ingredient Rates'!$C$7:$C$80,MATCH($B210,'Ingredient Rates'!$B$7:$B$80,0)),"?"))</f>
        <v/>
      </c>
      <c r="E210" s="19" t="str">
        <f aca="false">IF($B210="","",IFERROR(INDEX('Ingredient Rates'!$D$7:$D$80,MATCH($B210,'Ingredient Rates'!$B$7:$B$80,0)),"?"))</f>
        <v/>
      </c>
      <c r="F210" s="20" t="str">
        <f aca="false">IFERROR($C210*$E210,"")</f>
        <v/>
      </c>
    </row>
    <row r="211" customFormat="false" ht="15" hidden="false" customHeight="false" outlineLevel="0" collapsed="false">
      <c r="A211" s="14"/>
      <c r="B211" s="14"/>
      <c r="C211" s="17"/>
      <c r="D211" s="18" t="str">
        <f aca="false">IF($B211="","",IFERROR(INDEX('Ingredient Rates'!$C$7:$C$80,MATCH($B211,'Ingredient Rates'!$B$7:$B$80,0)),"?"))</f>
        <v/>
      </c>
      <c r="E211" s="19" t="str">
        <f aca="false">IF($B211="","",IFERROR(INDEX('Ingredient Rates'!$D$7:$D$80,MATCH($B211,'Ingredient Rates'!$B$7:$B$80,0)),"?"))</f>
        <v/>
      </c>
      <c r="F211" s="20" t="str">
        <f aca="false">IFERROR($C211*$E211,"")</f>
        <v/>
      </c>
    </row>
    <row r="212" customFormat="false" ht="15" hidden="false" customHeight="false" outlineLevel="0" collapsed="false">
      <c r="A212" s="14"/>
      <c r="B212" s="14"/>
      <c r="C212" s="17"/>
      <c r="D212" s="18" t="str">
        <f aca="false">IF($B212="","",IFERROR(INDEX('Ingredient Rates'!$C$7:$C$80,MATCH($B212,'Ingredient Rates'!$B$7:$B$80,0)),"?"))</f>
        <v/>
      </c>
      <c r="E212" s="19" t="str">
        <f aca="false">IF($B212="","",IFERROR(INDEX('Ingredient Rates'!$D$7:$D$80,MATCH($B212,'Ingredient Rates'!$B$7:$B$80,0)),"?"))</f>
        <v/>
      </c>
      <c r="F212" s="20" t="str">
        <f aca="false">IFERROR($C212*$E212,"")</f>
        <v/>
      </c>
    </row>
    <row r="213" customFormat="false" ht="15" hidden="false" customHeight="false" outlineLevel="0" collapsed="false">
      <c r="A213" s="14"/>
      <c r="B213" s="14"/>
      <c r="C213" s="17"/>
      <c r="D213" s="18" t="str">
        <f aca="false">IF($B213="","",IFERROR(INDEX('Ingredient Rates'!$C$7:$C$80,MATCH($B213,'Ingredient Rates'!$B$7:$B$80,0)),"?"))</f>
        <v/>
      </c>
      <c r="E213" s="19" t="str">
        <f aca="false">IF($B213="","",IFERROR(INDEX('Ingredient Rates'!$D$7:$D$80,MATCH($B213,'Ingredient Rates'!$B$7:$B$80,0)),"?"))</f>
        <v/>
      </c>
      <c r="F213" s="20" t="str">
        <f aca="false">IFERROR($C213*$E213,"")</f>
        <v/>
      </c>
    </row>
    <row r="214" customFormat="false" ht="15" hidden="false" customHeight="false" outlineLevel="0" collapsed="false">
      <c r="A214" s="14"/>
      <c r="B214" s="14"/>
      <c r="C214" s="17"/>
      <c r="D214" s="18" t="str">
        <f aca="false">IF($B214="","",IFERROR(INDEX('Ingredient Rates'!$C$7:$C$80,MATCH($B214,'Ingredient Rates'!$B$7:$B$80,0)),"?"))</f>
        <v/>
      </c>
      <c r="E214" s="19" t="str">
        <f aca="false">IF($B214="","",IFERROR(INDEX('Ingredient Rates'!$D$7:$D$80,MATCH($B214,'Ingredient Rates'!$B$7:$B$80,0)),"?"))</f>
        <v/>
      </c>
      <c r="F214" s="20" t="str">
        <f aca="false">IFERROR($C214*$E214,"")</f>
        <v/>
      </c>
    </row>
    <row r="215" customFormat="false" ht="15" hidden="false" customHeight="false" outlineLevel="0" collapsed="false">
      <c r="A215" s="14"/>
      <c r="B215" s="14"/>
      <c r="C215" s="17"/>
      <c r="D215" s="18" t="str">
        <f aca="false">IF($B215="","",IFERROR(INDEX('Ingredient Rates'!$C$7:$C$80,MATCH($B215,'Ingredient Rates'!$B$7:$B$80,0)),"?"))</f>
        <v/>
      </c>
      <c r="E215" s="19" t="str">
        <f aca="false">IF($B215="","",IFERROR(INDEX('Ingredient Rates'!$D$7:$D$80,MATCH($B215,'Ingredient Rates'!$B$7:$B$80,0)),"?"))</f>
        <v/>
      </c>
      <c r="F215" s="20" t="str">
        <f aca="false">IFERROR($C215*$E215,"")</f>
        <v/>
      </c>
    </row>
    <row r="216" customFormat="false" ht="15" hidden="false" customHeight="false" outlineLevel="0" collapsed="false">
      <c r="A216" s="14"/>
      <c r="B216" s="14"/>
      <c r="C216" s="17"/>
      <c r="D216" s="18" t="str">
        <f aca="false">IF($B216="","",IFERROR(INDEX('Ingredient Rates'!$C$7:$C$80,MATCH($B216,'Ingredient Rates'!$B$7:$B$80,0)),"?"))</f>
        <v/>
      </c>
      <c r="E216" s="19" t="str">
        <f aca="false">IF($B216="","",IFERROR(INDEX('Ingredient Rates'!$D$7:$D$80,MATCH($B216,'Ingredient Rates'!$B$7:$B$80,0)),"?"))</f>
        <v/>
      </c>
      <c r="F216" s="20" t="str">
        <f aca="false">IFERROR($C216*$E216,"")</f>
        <v/>
      </c>
    </row>
    <row r="217" customFormat="false" ht="15" hidden="false" customHeight="false" outlineLevel="0" collapsed="false">
      <c r="A217" s="14"/>
      <c r="B217" s="14"/>
      <c r="C217" s="17"/>
      <c r="D217" s="18" t="str">
        <f aca="false">IF($B217="","",IFERROR(INDEX('Ingredient Rates'!$C$7:$C$80,MATCH($B217,'Ingredient Rates'!$B$7:$B$80,0)),"?"))</f>
        <v/>
      </c>
      <c r="E217" s="19" t="str">
        <f aca="false">IF($B217="","",IFERROR(INDEX('Ingredient Rates'!$D$7:$D$80,MATCH($B217,'Ingredient Rates'!$B$7:$B$80,0)),"?"))</f>
        <v/>
      </c>
      <c r="F217" s="20" t="str">
        <f aca="false">IFERROR($C217*$E217,"")</f>
        <v/>
      </c>
    </row>
    <row r="218" customFormat="false" ht="15" hidden="false" customHeight="false" outlineLevel="0" collapsed="false">
      <c r="A218" s="14"/>
      <c r="B218" s="14"/>
      <c r="C218" s="17"/>
      <c r="D218" s="18" t="str">
        <f aca="false">IF($B218="","",IFERROR(INDEX('Ingredient Rates'!$C$7:$C$80,MATCH($B218,'Ingredient Rates'!$B$7:$B$80,0)),"?"))</f>
        <v/>
      </c>
      <c r="E218" s="19" t="str">
        <f aca="false">IF($B218="","",IFERROR(INDEX('Ingredient Rates'!$D$7:$D$80,MATCH($B218,'Ingredient Rates'!$B$7:$B$80,0)),"?"))</f>
        <v/>
      </c>
      <c r="F218" s="20" t="str">
        <f aca="false">IFERROR($C218*$E218,"")</f>
        <v/>
      </c>
    </row>
    <row r="219" customFormat="false" ht="15" hidden="false" customHeight="false" outlineLevel="0" collapsed="false">
      <c r="A219" s="14"/>
      <c r="B219" s="14"/>
      <c r="C219" s="17"/>
      <c r="D219" s="18" t="str">
        <f aca="false">IF($B219="","",IFERROR(INDEX('Ingredient Rates'!$C$7:$C$80,MATCH($B219,'Ingredient Rates'!$B$7:$B$80,0)),"?"))</f>
        <v/>
      </c>
      <c r="E219" s="19" t="str">
        <f aca="false">IF($B219="","",IFERROR(INDEX('Ingredient Rates'!$D$7:$D$80,MATCH($B219,'Ingredient Rates'!$B$7:$B$80,0)),"?"))</f>
        <v/>
      </c>
      <c r="F219" s="20" t="str">
        <f aca="false">IFERROR($C219*$E219,"")</f>
        <v/>
      </c>
    </row>
    <row r="220" customFormat="false" ht="15" hidden="false" customHeight="false" outlineLevel="0" collapsed="false">
      <c r="A220" s="14"/>
      <c r="B220" s="14"/>
      <c r="C220" s="17"/>
      <c r="D220" s="18" t="str">
        <f aca="false">IF($B220="","",IFERROR(INDEX('Ingredient Rates'!$C$7:$C$80,MATCH($B220,'Ingredient Rates'!$B$7:$B$80,0)),"?"))</f>
        <v/>
      </c>
      <c r="E220" s="19" t="str">
        <f aca="false">IF($B220="","",IFERROR(INDEX('Ingredient Rates'!$D$7:$D$80,MATCH($B220,'Ingredient Rates'!$B$7:$B$80,0)),"?"))</f>
        <v/>
      </c>
      <c r="F220" s="20" t="str">
        <f aca="false">IFERROR($C220*$E220,"")</f>
        <v/>
      </c>
    </row>
    <row r="222" customFormat="false" ht="15" hidden="false" customHeight="false" outlineLevel="0" collapsed="false">
      <c r="A222" s="12" t="s">
        <v>126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9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20"/>
    <col collapsed="false" customWidth="true" hidden="false" outlineLevel="0" max="4" min="3" style="0" width="16"/>
    <col collapsed="false" customWidth="true" hidden="false" outlineLevel="0" max="5" min="5" style="0" width="18"/>
    <col collapsed="false" customWidth="true" hidden="false" outlineLevel="0" max="6" min="6" style="0" width="46"/>
  </cols>
  <sheetData>
    <row r="1" customFormat="false" ht="24" hidden="false" customHeight="true" outlineLevel="0" collapsed="false">
      <c r="A1" s="1" t="s">
        <v>127</v>
      </c>
    </row>
    <row r="2" customFormat="false" ht="15" hidden="false" customHeight="false" outlineLevel="0" collapsed="false">
      <c r="A2" s="2" t="s">
        <v>128</v>
      </c>
    </row>
    <row r="4" customFormat="false" ht="15" hidden="false" customHeight="false" outlineLevel="0" collapsed="false">
      <c r="A4" s="22" t="s">
        <v>129</v>
      </c>
      <c r="B4" s="23"/>
      <c r="C4" s="23"/>
      <c r="D4" s="23"/>
      <c r="E4" s="23"/>
    </row>
    <row r="5" customFormat="false" ht="15" hidden="false" customHeight="false" outlineLevel="0" collapsed="false">
      <c r="A5" s="8" t="s">
        <v>130</v>
      </c>
      <c r="B5" s="4" t="s">
        <v>131</v>
      </c>
    </row>
    <row r="6" customFormat="false" ht="15" hidden="false" customHeight="false" outlineLevel="0" collapsed="false">
      <c r="A6" s="8" t="s">
        <v>132</v>
      </c>
      <c r="B6" s="4" t="s">
        <v>133</v>
      </c>
    </row>
    <row r="7" customFormat="false" ht="15" hidden="false" customHeight="false" outlineLevel="0" collapsed="false">
      <c r="A7" s="8" t="s">
        <v>134</v>
      </c>
      <c r="B7" s="4" t="s">
        <v>135</v>
      </c>
    </row>
    <row r="8" customFormat="false" ht="15" hidden="false" customHeight="false" outlineLevel="0" collapsed="false">
      <c r="A8" s="8" t="s">
        <v>136</v>
      </c>
      <c r="B8" s="4" t="s">
        <v>137</v>
      </c>
    </row>
    <row r="9" customFormat="false" ht="15" hidden="false" customHeight="false" outlineLevel="0" collapsed="false">
      <c r="A9" s="8" t="s">
        <v>138</v>
      </c>
      <c r="B9" s="24" t="n">
        <v>250</v>
      </c>
      <c r="F9" s="12" t="s">
        <v>139</v>
      </c>
    </row>
    <row r="10" customFormat="false" ht="15" hidden="false" customHeight="false" outlineLevel="0" collapsed="false">
      <c r="A10" s="8" t="s">
        <v>140</v>
      </c>
      <c r="B10" s="25" t="n">
        <v>0.05</v>
      </c>
      <c r="F10" s="12" t="s">
        <v>141</v>
      </c>
    </row>
    <row r="11" customFormat="false" ht="15" hidden="false" customHeight="false" outlineLevel="0" collapsed="false">
      <c r="A11" s="8" t="s">
        <v>142</v>
      </c>
      <c r="B11" s="26" t="n">
        <f aca="false">ROUNDUP($B$9*(1+$B$10),0)</f>
        <v>263</v>
      </c>
      <c r="F11" s="12" t="s">
        <v>143</v>
      </c>
    </row>
    <row r="14" customFormat="false" ht="15" hidden="false" customHeight="false" outlineLevel="0" collapsed="false">
      <c r="A14" s="22" t="s">
        <v>144</v>
      </c>
      <c r="B14" s="23"/>
      <c r="C14" s="23"/>
      <c r="D14" s="23"/>
      <c r="E14" s="23"/>
    </row>
    <row r="15" customFormat="false" ht="27.75" hidden="false" customHeight="true" outlineLevel="0" collapsed="false">
      <c r="A15" s="13" t="s">
        <v>111</v>
      </c>
      <c r="B15" s="13" t="s">
        <v>145</v>
      </c>
      <c r="C15" s="13" t="s">
        <v>115</v>
      </c>
      <c r="D15" s="13" t="s">
        <v>146</v>
      </c>
    </row>
    <row r="16" customFormat="false" ht="15" hidden="false" customHeight="false" outlineLevel="0" collapsed="false">
      <c r="A16" s="14" t="s">
        <v>116</v>
      </c>
      <c r="B16" s="17" t="n">
        <v>1</v>
      </c>
      <c r="C16" s="19" t="n">
        <f aca="false">IF($A16="","",IFERROR(INDEX('Dish Costing'!$J$7:$J$46,MATCH($A16,'Dish Costing'!$H$7:$H$46,0)),"?"))</f>
        <v>69.213</v>
      </c>
      <c r="D16" s="21" t="n">
        <f aca="false">IFERROR($B16*$C16*$B$11,"")</f>
        <v>18203.019</v>
      </c>
    </row>
    <row r="17" customFormat="false" ht="15" hidden="false" customHeight="false" outlineLevel="0" collapsed="false">
      <c r="A17" s="14" t="s">
        <v>117</v>
      </c>
      <c r="B17" s="17" t="n">
        <v>1</v>
      </c>
      <c r="C17" s="19" t="n">
        <f aca="false">IF($A17="","",IFERROR(INDEX('Dish Costing'!$J$7:$J$46,MATCH($A17,'Dish Costing'!$H$7:$H$46,0)),"?"))</f>
        <v>24.283</v>
      </c>
      <c r="D17" s="21" t="n">
        <f aca="false">IFERROR($B17*$C17*$B$11,"")</f>
        <v>6386.429</v>
      </c>
    </row>
    <row r="18" customFormat="false" ht="15" hidden="false" customHeight="false" outlineLevel="0" collapsed="false">
      <c r="A18" s="14" t="s">
        <v>118</v>
      </c>
      <c r="B18" s="17" t="n">
        <v>1</v>
      </c>
      <c r="C18" s="19" t="n">
        <f aca="false">IF($A18="","",IFERROR(INDEX('Dish Costing'!$J$7:$J$46,MATCH($A18,'Dish Costing'!$H$7:$H$46,0)),"?"))</f>
        <v>34.854</v>
      </c>
      <c r="D18" s="21" t="n">
        <f aca="false">IFERROR($B18*$C18*$B$11,"")</f>
        <v>9166.602</v>
      </c>
    </row>
    <row r="19" customFormat="false" ht="15" hidden="false" customHeight="false" outlineLevel="0" collapsed="false">
      <c r="A19" s="14" t="s">
        <v>119</v>
      </c>
      <c r="B19" s="17" t="n">
        <v>1</v>
      </c>
      <c r="C19" s="19" t="n">
        <f aca="false">IF($A19="","",IFERROR(INDEX('Dish Costing'!$J$7:$J$46,MATCH($A19,'Dish Costing'!$H$7:$H$46,0)),"?"))</f>
        <v>49.524</v>
      </c>
      <c r="D19" s="21" t="n">
        <f aca="false">IFERROR($B19*$C19*$B$11,"")</f>
        <v>13024.812</v>
      </c>
    </row>
    <row r="20" customFormat="false" ht="15" hidden="false" customHeight="false" outlineLevel="0" collapsed="false">
      <c r="A20" s="14" t="s">
        <v>120</v>
      </c>
      <c r="B20" s="17" t="n">
        <v>1</v>
      </c>
      <c r="C20" s="19" t="n">
        <f aca="false">IF($A20="","",IFERROR(INDEX('Dish Costing'!$J$7:$J$46,MATCH($A20,'Dish Costing'!$H$7:$H$46,0)),"?"))</f>
        <v>14.933</v>
      </c>
      <c r="D20" s="21" t="n">
        <f aca="false">IFERROR($B20*$C20*$B$11,"")</f>
        <v>3927.379</v>
      </c>
    </row>
    <row r="21" customFormat="false" ht="15" hidden="false" customHeight="false" outlineLevel="0" collapsed="false">
      <c r="A21" s="14" t="s">
        <v>121</v>
      </c>
      <c r="B21" s="17" t="n">
        <v>1</v>
      </c>
      <c r="C21" s="19" t="n">
        <f aca="false">IF($A21="","",IFERROR(INDEX('Dish Costing'!$J$7:$J$46,MATCH($A21,'Dish Costing'!$H$7:$H$46,0)),"?"))</f>
        <v>5.2264</v>
      </c>
      <c r="D21" s="21" t="n">
        <f aca="false">IFERROR($B21*$C21*$B$11,"")</f>
        <v>1374.5432</v>
      </c>
    </row>
    <row r="22" customFormat="false" ht="15" hidden="false" customHeight="false" outlineLevel="0" collapsed="false">
      <c r="A22" s="14" t="s">
        <v>122</v>
      </c>
      <c r="B22" s="17" t="n">
        <v>1</v>
      </c>
      <c r="C22" s="19" t="n">
        <f aca="false">IF($A22="","",IFERROR(INDEX('Dish Costing'!$J$7:$J$46,MATCH($A22,'Dish Costing'!$H$7:$H$46,0)),"?"))</f>
        <v>9.3464</v>
      </c>
      <c r="D22" s="21" t="n">
        <f aca="false">IFERROR($B22*$C22*$B$11,"")</f>
        <v>2458.1032</v>
      </c>
    </row>
    <row r="23" customFormat="false" ht="15" hidden="false" customHeight="false" outlineLevel="0" collapsed="false">
      <c r="A23" s="14" t="s">
        <v>124</v>
      </c>
      <c r="B23" s="17" t="n">
        <v>1</v>
      </c>
      <c r="C23" s="19" t="n">
        <f aca="false">IF($A23="","",IFERROR(INDEX('Dish Costing'!$J$7:$J$46,MATCH($A23,'Dish Costing'!$H$7:$H$46,0)),"?"))</f>
        <v>5.302</v>
      </c>
      <c r="D23" s="21" t="n">
        <f aca="false">IFERROR($B23*$C23*$B$11,"")</f>
        <v>1394.426</v>
      </c>
    </row>
    <row r="24" customFormat="false" ht="15" hidden="false" customHeight="false" outlineLevel="0" collapsed="false">
      <c r="A24" s="14" t="s">
        <v>123</v>
      </c>
      <c r="B24" s="17" t="n">
        <v>1</v>
      </c>
      <c r="C24" s="19" t="n">
        <f aca="false">IF($A24="","",IFERROR(INDEX('Dish Costing'!$J$7:$J$46,MATCH($A24,'Dish Costing'!$H$7:$H$46,0)),"?"))</f>
        <v>36.69</v>
      </c>
      <c r="D24" s="21" t="n">
        <f aca="false">IFERROR($B24*$C24*$B$11,"")</f>
        <v>9649.47</v>
      </c>
    </row>
    <row r="25" customFormat="false" ht="15" hidden="false" customHeight="false" outlineLevel="0" collapsed="false">
      <c r="A25" s="14"/>
      <c r="B25" s="17"/>
      <c r="C25" s="19" t="str">
        <f aca="false">IF($A25="","",IFERROR(INDEX('Dish Costing'!$J$7:$J$46,MATCH($A25,'Dish Costing'!$H$7:$H$46,0)),"?"))</f>
        <v/>
      </c>
      <c r="D25" s="21" t="str">
        <f aca="false">IFERROR($B25*$C25*$B$11,"")</f>
        <v/>
      </c>
    </row>
    <row r="26" customFormat="false" ht="15" hidden="false" customHeight="false" outlineLevel="0" collapsed="false">
      <c r="A26" s="14"/>
      <c r="B26" s="17"/>
      <c r="C26" s="19" t="str">
        <f aca="false">IF($A26="","",IFERROR(INDEX('Dish Costing'!$J$7:$J$46,MATCH($A26,'Dish Costing'!$H$7:$H$46,0)),"?"))</f>
        <v/>
      </c>
      <c r="D26" s="21" t="str">
        <f aca="false">IFERROR($B26*$C26*$B$11,"")</f>
        <v/>
      </c>
    </row>
    <row r="27" customFormat="false" ht="15" hidden="false" customHeight="false" outlineLevel="0" collapsed="false">
      <c r="A27" s="14"/>
      <c r="B27" s="17"/>
      <c r="C27" s="19" t="str">
        <f aca="false">IF($A27="","",IFERROR(INDEX('Dish Costing'!$J$7:$J$46,MATCH($A27,'Dish Costing'!$H$7:$H$46,0)),"?"))</f>
        <v/>
      </c>
      <c r="D27" s="21" t="str">
        <f aca="false">IFERROR($B27*$C27*$B$11,"")</f>
        <v/>
      </c>
    </row>
    <row r="28" customFormat="false" ht="15" hidden="false" customHeight="false" outlineLevel="0" collapsed="false">
      <c r="A28" s="14"/>
      <c r="B28" s="17"/>
      <c r="C28" s="19" t="str">
        <f aca="false">IF($A28="","",IFERROR(INDEX('Dish Costing'!$J$7:$J$46,MATCH($A28,'Dish Costing'!$H$7:$H$46,0)),"?"))</f>
        <v/>
      </c>
      <c r="D28" s="21" t="str">
        <f aca="false">IFERROR($B28*$C28*$B$11,"")</f>
        <v/>
      </c>
    </row>
    <row r="29" customFormat="false" ht="15" hidden="false" customHeight="false" outlineLevel="0" collapsed="false">
      <c r="A29" s="14"/>
      <c r="B29" s="17"/>
      <c r="C29" s="19" t="str">
        <f aca="false">IF($A29="","",IFERROR(INDEX('Dish Costing'!$J$7:$J$46,MATCH($A29,'Dish Costing'!$H$7:$H$46,0)),"?"))</f>
        <v/>
      </c>
      <c r="D29" s="21" t="str">
        <f aca="false">IFERROR($B29*$C29*$B$11,"")</f>
        <v/>
      </c>
    </row>
    <row r="30" customFormat="false" ht="15" hidden="false" customHeight="false" outlineLevel="0" collapsed="false">
      <c r="A30" s="14"/>
      <c r="B30" s="17"/>
      <c r="C30" s="19" t="str">
        <f aca="false">IF($A30="","",IFERROR(INDEX('Dish Costing'!$J$7:$J$46,MATCH($A30,'Dish Costing'!$H$7:$H$46,0)),"?"))</f>
        <v/>
      </c>
      <c r="D30" s="21" t="str">
        <f aca="false">IFERROR($B30*$C30*$B$11,"")</f>
        <v/>
      </c>
    </row>
    <row r="31" customFormat="false" ht="15" hidden="false" customHeight="false" outlineLevel="0" collapsed="false">
      <c r="A31" s="14"/>
      <c r="B31" s="17"/>
      <c r="C31" s="19" t="str">
        <f aca="false">IF($A31="","",IFERROR(INDEX('Dish Costing'!$J$7:$J$46,MATCH($A31,'Dish Costing'!$H$7:$H$46,0)),"?"))</f>
        <v/>
      </c>
      <c r="D31" s="21" t="str">
        <f aca="false">IFERROR($B31*$C31*$B$11,"")</f>
        <v/>
      </c>
    </row>
    <row r="32" customFormat="false" ht="15" hidden="false" customHeight="false" outlineLevel="0" collapsed="false">
      <c r="A32" s="14"/>
      <c r="B32" s="17"/>
      <c r="C32" s="19" t="str">
        <f aca="false">IF($A32="","",IFERROR(INDEX('Dish Costing'!$J$7:$J$46,MATCH($A32,'Dish Costing'!$H$7:$H$46,0)),"?"))</f>
        <v/>
      </c>
      <c r="D32" s="21" t="str">
        <f aca="false">IFERROR($B32*$C32*$B$11,"")</f>
        <v/>
      </c>
    </row>
    <row r="33" customFormat="false" ht="15" hidden="false" customHeight="false" outlineLevel="0" collapsed="false">
      <c r="A33" s="14"/>
      <c r="B33" s="17"/>
      <c r="C33" s="19" t="str">
        <f aca="false">IF($A33="","",IFERROR(INDEX('Dish Costing'!$J$7:$J$46,MATCH($A33,'Dish Costing'!$H$7:$H$46,0)),"?"))</f>
        <v/>
      </c>
      <c r="D33" s="21" t="str">
        <f aca="false">IFERROR($B33*$C33*$B$11,"")</f>
        <v/>
      </c>
    </row>
    <row r="34" customFormat="false" ht="15" hidden="false" customHeight="false" outlineLevel="0" collapsed="false">
      <c r="A34" s="14"/>
      <c r="B34" s="17"/>
      <c r="C34" s="19" t="str">
        <f aca="false">IF($A34="","",IFERROR(INDEX('Dish Costing'!$J$7:$J$46,MATCH($A34,'Dish Costing'!$H$7:$H$46,0)),"?"))</f>
        <v/>
      </c>
      <c r="D34" s="21" t="str">
        <f aca="false">IFERROR($B34*$C34*$B$11,"")</f>
        <v/>
      </c>
    </row>
    <row r="35" customFormat="false" ht="15" hidden="false" customHeight="false" outlineLevel="0" collapsed="false">
      <c r="A35" s="14"/>
      <c r="B35" s="17"/>
      <c r="C35" s="19" t="str">
        <f aca="false">IF($A35="","",IFERROR(INDEX('Dish Costing'!$J$7:$J$46,MATCH($A35,'Dish Costing'!$H$7:$H$46,0)),"?"))</f>
        <v/>
      </c>
      <c r="D35" s="21" t="str">
        <f aca="false">IFERROR($B35*$C35*$B$11,"")</f>
        <v/>
      </c>
    </row>
    <row r="36" customFormat="false" ht="15" hidden="false" customHeight="false" outlineLevel="0" collapsed="false">
      <c r="A36" s="27" t="s">
        <v>147</v>
      </c>
      <c r="D36" s="28" t="n">
        <f aca="false">SUM($D$16:$D$35)</f>
        <v>65584.7834</v>
      </c>
      <c r="F36" s="12" t="s">
        <v>148</v>
      </c>
    </row>
    <row r="38" customFormat="false" ht="15" hidden="false" customHeight="false" outlineLevel="0" collapsed="false">
      <c r="A38" s="22" t="s">
        <v>149</v>
      </c>
      <c r="B38" s="23"/>
      <c r="C38" s="23"/>
      <c r="D38" s="23"/>
      <c r="E38" s="23"/>
    </row>
    <row r="39" customFormat="false" ht="27.75" hidden="false" customHeight="true" outlineLevel="0" collapsed="false">
      <c r="A39" s="13" t="s">
        <v>80</v>
      </c>
      <c r="B39" s="13" t="s">
        <v>81</v>
      </c>
      <c r="C39" s="13" t="s">
        <v>82</v>
      </c>
      <c r="D39" s="13" t="s">
        <v>150</v>
      </c>
      <c r="E39" s="13" t="s">
        <v>151</v>
      </c>
    </row>
    <row r="40" customFormat="false" ht="15" hidden="false" customHeight="false" outlineLevel="0" collapsed="false">
      <c r="A40" s="14" t="s">
        <v>84</v>
      </c>
      <c r="B40" s="18" t="str">
        <f aca="false">IF($A40="","",IFERROR(INDEX('Service Rates'!$C$7:$C$40,MATCH($A40,'Service Rates'!$B$7:$B$40,0)),"?"))</f>
        <v>event</v>
      </c>
      <c r="C40" s="19" t="n">
        <f aca="false">IF($A40="","",IFERROR(INDEX('Service Rates'!$D$7:$D$40,MATCH($A40,'Service Rates'!$B$7:$B$40,0)),"?"))</f>
        <v>2500</v>
      </c>
      <c r="D40" s="17" t="n">
        <v>1</v>
      </c>
      <c r="E40" s="21" t="n">
        <f aca="false">IFERROR($C40*$D40,"")</f>
        <v>2500</v>
      </c>
    </row>
    <row r="41" customFormat="false" ht="15" hidden="false" customHeight="false" outlineLevel="0" collapsed="false">
      <c r="A41" s="14" t="s">
        <v>86</v>
      </c>
      <c r="B41" s="18" t="str">
        <f aca="false">IF($A41="","",IFERROR(INDEX('Service Rates'!$C$7:$C$40,MATCH($A41,'Service Rates'!$B$7:$B$40,0)),"?"))</f>
        <v>cook per event</v>
      </c>
      <c r="C41" s="19" t="n">
        <f aca="false">IF($A41="","",IFERROR(INDEX('Service Rates'!$D$7:$D$40,MATCH($A41,'Service Rates'!$B$7:$B$40,0)),"?"))</f>
        <v>1500</v>
      </c>
      <c r="D41" s="17" t="n">
        <v>3</v>
      </c>
      <c r="E41" s="21" t="n">
        <f aca="false">IFERROR($C41*$D41,"")</f>
        <v>4500</v>
      </c>
    </row>
    <row r="42" customFormat="false" ht="15" hidden="false" customHeight="false" outlineLevel="0" collapsed="false">
      <c r="A42" s="14" t="s">
        <v>88</v>
      </c>
      <c r="B42" s="18" t="str">
        <f aca="false">IF($A42="","",IFERROR(INDEX('Service Rates'!$C$7:$C$40,MATCH($A42,'Service Rates'!$B$7:$B$40,0)),"?"))</f>
        <v>person per event</v>
      </c>
      <c r="C42" s="19" t="n">
        <f aca="false">IF($A42="","",IFERROR(INDEX('Service Rates'!$D$7:$D$40,MATCH($A42,'Service Rates'!$B$7:$B$40,0)),"?"))</f>
        <v>900</v>
      </c>
      <c r="D42" s="17" t="n">
        <v>10</v>
      </c>
      <c r="E42" s="21" t="n">
        <f aca="false">IFERROR($C42*$D42,"")</f>
        <v>9000</v>
      </c>
    </row>
    <row r="43" customFormat="false" ht="15" hidden="false" customHeight="false" outlineLevel="0" collapsed="false">
      <c r="A43" s="14" t="s">
        <v>90</v>
      </c>
      <c r="B43" s="18" t="str">
        <f aca="false">IF($A43="","",IFERROR(INDEX('Service Rates'!$C$7:$C$40,MATCH($A43,'Service Rates'!$B$7:$B$40,0)),"?"))</f>
        <v>event</v>
      </c>
      <c r="C43" s="19" t="n">
        <f aca="false">IF($A43="","",IFERROR(INDEX('Service Rates'!$D$7:$D$40,MATCH($A43,'Service Rates'!$B$7:$B$40,0)),"?"))</f>
        <v>2000</v>
      </c>
      <c r="D43" s="17" t="n">
        <v>1</v>
      </c>
      <c r="E43" s="21" t="n">
        <f aca="false">IFERROR($C43*$D43,"")</f>
        <v>2000</v>
      </c>
    </row>
    <row r="44" customFormat="false" ht="15" hidden="false" customHeight="false" outlineLevel="0" collapsed="false">
      <c r="A44" s="14" t="s">
        <v>91</v>
      </c>
      <c r="B44" s="18" t="str">
        <f aca="false">IF($A44="","",IFERROR(INDEX('Service Rates'!$C$7:$C$40,MATCH($A44,'Service Rates'!$B$7:$B$40,0)),"?"))</f>
        <v>trip</v>
      </c>
      <c r="C44" s="19" t="n">
        <f aca="false">IF($A44="","",IFERROR(INDEX('Service Rates'!$D$7:$D$40,MATCH($A44,'Service Rates'!$B$7:$B$40,0)),"?"))</f>
        <v>2500</v>
      </c>
      <c r="D44" s="17" t="n">
        <v>2</v>
      </c>
      <c r="E44" s="21" t="n">
        <f aca="false">IFERROR($C44*$D44,"")</f>
        <v>5000</v>
      </c>
    </row>
    <row r="45" customFormat="false" ht="15" hidden="false" customHeight="false" outlineLevel="0" collapsed="false">
      <c r="A45" s="14" t="s">
        <v>94</v>
      </c>
      <c r="B45" s="18" t="str">
        <f aca="false">IF($A45="","",IFERROR(INDEX('Service Rates'!$C$7:$C$40,MATCH($A45,'Service Rates'!$B$7:$B$40,0)),"?"))</f>
        <v>guest</v>
      </c>
      <c r="C45" s="19" t="n">
        <f aca="false">IF($A45="","",IFERROR(INDEX('Service Rates'!$D$7:$D$40,MATCH($A45,'Service Rates'!$B$7:$B$40,0)),"?"))</f>
        <v>35</v>
      </c>
      <c r="D45" s="29" t="n">
        <f aca="false">$B$11</f>
        <v>263</v>
      </c>
      <c r="E45" s="21" t="n">
        <f aca="false">IFERROR($C45*$D45,"")</f>
        <v>9205</v>
      </c>
    </row>
    <row r="46" customFormat="false" ht="15" hidden="false" customHeight="false" outlineLevel="0" collapsed="false">
      <c r="A46" s="14" t="s">
        <v>96</v>
      </c>
      <c r="B46" s="18" t="str">
        <f aca="false">IF($A46="","",IFERROR(INDEX('Service Rates'!$C$7:$C$40,MATCH($A46,'Service Rates'!$B$7:$B$40,0)),"?"))</f>
        <v>unit</v>
      </c>
      <c r="C46" s="19" t="n">
        <f aca="false">IF($A46="","",IFERROR(INDEX('Service Rates'!$D$7:$D$40,MATCH($A46,'Service Rates'!$B$7:$B$40,0)),"?"))</f>
        <v>350</v>
      </c>
      <c r="D46" s="17" t="n">
        <v>12</v>
      </c>
      <c r="E46" s="21" t="n">
        <f aca="false">IFERROR($C46*$D46,"")</f>
        <v>4200</v>
      </c>
    </row>
    <row r="47" customFormat="false" ht="15" hidden="false" customHeight="false" outlineLevel="0" collapsed="false">
      <c r="A47" s="14" t="s">
        <v>100</v>
      </c>
      <c r="B47" s="18" t="str">
        <f aca="false">IF($A47="","",IFERROR(INDEX('Service Rates'!$C$7:$C$40,MATCH($A47,'Service Rates'!$B$7:$B$40,0)),"?"))</f>
        <v>event</v>
      </c>
      <c r="C47" s="19" t="n">
        <f aca="false">IF($A47="","",IFERROR(INDEX('Service Rates'!$D$7:$D$40,MATCH($A47,'Service Rates'!$B$7:$B$40,0)),"?"))</f>
        <v>800</v>
      </c>
      <c r="D47" s="17" t="n">
        <v>1</v>
      </c>
      <c r="E47" s="21" t="n">
        <f aca="false">IFERROR($C47*$D47,"")</f>
        <v>800</v>
      </c>
    </row>
    <row r="48" customFormat="false" ht="15" hidden="false" customHeight="false" outlineLevel="0" collapsed="false">
      <c r="A48" s="14" t="s">
        <v>101</v>
      </c>
      <c r="B48" s="18" t="str">
        <f aca="false">IF($A48="","",IFERROR(INDEX('Service Rates'!$C$7:$C$40,MATCH($A48,'Service Rates'!$B$7:$B$40,0)),"?"))</f>
        <v>guest</v>
      </c>
      <c r="C48" s="19" t="n">
        <f aca="false">IF($A48="","",IFERROR(INDEX('Service Rates'!$D$7:$D$40,MATCH($A48,'Service Rates'!$B$7:$B$40,0)),"?"))</f>
        <v>18</v>
      </c>
      <c r="D48" s="29" t="n">
        <f aca="false">$B$11</f>
        <v>263</v>
      </c>
      <c r="E48" s="21" t="n">
        <f aca="false">IFERROR($C48*$D48,"")</f>
        <v>4734</v>
      </c>
    </row>
    <row r="49" customFormat="false" ht="15" hidden="false" customHeight="false" outlineLevel="0" collapsed="false">
      <c r="A49" s="14" t="s">
        <v>105</v>
      </c>
      <c r="B49" s="18" t="str">
        <f aca="false">IF($A49="","",IFERROR(INDEX('Service Rates'!$C$7:$C$40,MATCH($A49,'Service Rates'!$B$7:$B$40,0)),"?"))</f>
        <v>event</v>
      </c>
      <c r="C49" s="19" t="n">
        <f aca="false">IF($A49="","",IFERROR(INDEX('Service Rates'!$D$7:$D$40,MATCH($A49,'Service Rates'!$B$7:$B$40,0)),"?"))</f>
        <v>1000</v>
      </c>
      <c r="D49" s="17" t="n">
        <v>1</v>
      </c>
      <c r="E49" s="21" t="n">
        <f aca="false">IFERROR($C49*$D49,"")</f>
        <v>1000</v>
      </c>
    </row>
    <row r="50" customFormat="false" ht="15" hidden="false" customHeight="false" outlineLevel="0" collapsed="false">
      <c r="A50" s="14" t="s">
        <v>107</v>
      </c>
      <c r="B50" s="18" t="str">
        <f aca="false">IF($A50="","",IFERROR(INDEX('Service Rates'!$C$7:$C$40,MATCH($A50,'Service Rates'!$B$7:$B$40,0)),"?"))</f>
        <v>event</v>
      </c>
      <c r="C50" s="19" t="n">
        <f aca="false">IF($A50="","",IFERROR(INDEX('Service Rates'!$D$7:$D$40,MATCH($A50,'Service Rates'!$B$7:$B$40,0)),"?"))</f>
        <v>600</v>
      </c>
      <c r="D50" s="17" t="n">
        <v>1</v>
      </c>
      <c r="E50" s="21" t="n">
        <f aca="false">IFERROR($C50*$D50,"")</f>
        <v>600</v>
      </c>
    </row>
    <row r="51" customFormat="false" ht="15" hidden="false" customHeight="false" outlineLevel="0" collapsed="false">
      <c r="A51" s="14"/>
      <c r="B51" s="18" t="str">
        <f aca="false">IF($A51="","",IFERROR(INDEX('Service Rates'!$C$7:$C$40,MATCH($A51,'Service Rates'!$B$7:$B$40,0)),"?"))</f>
        <v/>
      </c>
      <c r="C51" s="19" t="str">
        <f aca="false">IF($A51="","",IFERROR(INDEX('Service Rates'!$D$7:$D$40,MATCH($A51,'Service Rates'!$B$7:$B$40,0)),"?"))</f>
        <v/>
      </c>
      <c r="D51" s="17"/>
      <c r="E51" s="21" t="str">
        <f aca="false">IFERROR($C51*$D51,"")</f>
        <v/>
      </c>
    </row>
    <row r="52" customFormat="false" ht="15" hidden="false" customHeight="false" outlineLevel="0" collapsed="false">
      <c r="A52" s="14"/>
      <c r="B52" s="18" t="str">
        <f aca="false">IF($A52="","",IFERROR(INDEX('Service Rates'!$C$7:$C$40,MATCH($A52,'Service Rates'!$B$7:$B$40,0)),"?"))</f>
        <v/>
      </c>
      <c r="C52" s="19" t="str">
        <f aca="false">IF($A52="","",IFERROR(INDEX('Service Rates'!$D$7:$D$40,MATCH($A52,'Service Rates'!$B$7:$B$40,0)),"?"))</f>
        <v/>
      </c>
      <c r="D52" s="17"/>
      <c r="E52" s="21" t="str">
        <f aca="false">IFERROR($C52*$D52,"")</f>
        <v/>
      </c>
    </row>
    <row r="53" customFormat="false" ht="15" hidden="false" customHeight="false" outlineLevel="0" collapsed="false">
      <c r="A53" s="14"/>
      <c r="B53" s="18" t="str">
        <f aca="false">IF($A53="","",IFERROR(INDEX('Service Rates'!$C$7:$C$40,MATCH($A53,'Service Rates'!$B$7:$B$40,0)),"?"))</f>
        <v/>
      </c>
      <c r="C53" s="19" t="str">
        <f aca="false">IF($A53="","",IFERROR(INDEX('Service Rates'!$D$7:$D$40,MATCH($A53,'Service Rates'!$B$7:$B$40,0)),"?"))</f>
        <v/>
      </c>
      <c r="D53" s="17"/>
      <c r="E53" s="21" t="str">
        <f aca="false">IFERROR($C53*$D53,"")</f>
        <v/>
      </c>
    </row>
    <row r="54" customFormat="false" ht="15" hidden="false" customHeight="false" outlineLevel="0" collapsed="false">
      <c r="A54" s="14"/>
      <c r="B54" s="18" t="str">
        <f aca="false">IF($A54="","",IFERROR(INDEX('Service Rates'!$C$7:$C$40,MATCH($A54,'Service Rates'!$B$7:$B$40,0)),"?"))</f>
        <v/>
      </c>
      <c r="C54" s="19" t="str">
        <f aca="false">IF($A54="","",IFERROR(INDEX('Service Rates'!$D$7:$D$40,MATCH($A54,'Service Rates'!$B$7:$B$40,0)),"?"))</f>
        <v/>
      </c>
      <c r="D54" s="17"/>
      <c r="E54" s="21" t="str">
        <f aca="false">IFERROR($C54*$D54,"")</f>
        <v/>
      </c>
    </row>
    <row r="55" customFormat="false" ht="15" hidden="false" customHeight="false" outlineLevel="0" collapsed="false">
      <c r="A55" s="14"/>
      <c r="B55" s="18" t="str">
        <f aca="false">IF($A55="","",IFERROR(INDEX('Service Rates'!$C$7:$C$40,MATCH($A55,'Service Rates'!$B$7:$B$40,0)),"?"))</f>
        <v/>
      </c>
      <c r="C55" s="19" t="str">
        <f aca="false">IF($A55="","",IFERROR(INDEX('Service Rates'!$D$7:$D$40,MATCH($A55,'Service Rates'!$B$7:$B$40,0)),"?"))</f>
        <v/>
      </c>
      <c r="D55" s="17"/>
      <c r="E55" s="21" t="str">
        <f aca="false">IFERROR($C55*$D55,"")</f>
        <v/>
      </c>
    </row>
    <row r="56" customFormat="false" ht="15" hidden="false" customHeight="false" outlineLevel="0" collapsed="false">
      <c r="A56" s="27" t="s">
        <v>152</v>
      </c>
      <c r="E56" s="28" t="n">
        <f aca="false">SUM($E$40:$E$55)</f>
        <v>43539</v>
      </c>
      <c r="F56" s="12" t="s">
        <v>153</v>
      </c>
    </row>
    <row r="58" customFormat="false" ht="15" hidden="false" customHeight="false" outlineLevel="0" collapsed="false">
      <c r="A58" s="22" t="s">
        <v>154</v>
      </c>
      <c r="B58" s="23"/>
      <c r="C58" s="23"/>
      <c r="D58" s="23"/>
      <c r="E58" s="23"/>
    </row>
    <row r="59" customFormat="false" ht="15" hidden="false" customHeight="false" outlineLevel="0" collapsed="false">
      <c r="A59" s="13" t="s">
        <v>155</v>
      </c>
      <c r="B59" s="13" t="s">
        <v>156</v>
      </c>
    </row>
    <row r="60" customFormat="false" ht="15" hidden="false" customHeight="false" outlineLevel="0" collapsed="false">
      <c r="A60" s="14" t="s">
        <v>157</v>
      </c>
      <c r="B60" s="30" t="n">
        <v>2000</v>
      </c>
    </row>
    <row r="61" customFormat="false" ht="15" hidden="false" customHeight="false" outlineLevel="0" collapsed="false">
      <c r="A61" s="14" t="s">
        <v>158</v>
      </c>
      <c r="B61" s="30" t="n">
        <v>1500</v>
      </c>
    </row>
    <row r="62" customFormat="false" ht="15" hidden="false" customHeight="false" outlineLevel="0" collapsed="false">
      <c r="A62" s="14" t="s">
        <v>159</v>
      </c>
      <c r="B62" s="30" t="n">
        <v>3000</v>
      </c>
    </row>
    <row r="63" customFormat="false" ht="15" hidden="false" customHeight="false" outlineLevel="0" collapsed="false">
      <c r="A63" s="14"/>
      <c r="B63" s="30"/>
    </row>
    <row r="64" customFormat="false" ht="15" hidden="false" customHeight="false" outlineLevel="0" collapsed="false">
      <c r="A64" s="14"/>
      <c r="B64" s="30"/>
    </row>
    <row r="65" customFormat="false" ht="15" hidden="false" customHeight="false" outlineLevel="0" collapsed="false">
      <c r="A65" s="14"/>
      <c r="B65" s="30"/>
    </row>
    <row r="66" customFormat="false" ht="15" hidden="false" customHeight="false" outlineLevel="0" collapsed="false">
      <c r="A66" s="14"/>
      <c r="B66" s="30"/>
    </row>
    <row r="67" customFormat="false" ht="15" hidden="false" customHeight="false" outlineLevel="0" collapsed="false">
      <c r="A67" s="14"/>
      <c r="B67" s="30"/>
    </row>
    <row r="68" customFormat="false" ht="15" hidden="false" customHeight="false" outlineLevel="0" collapsed="false">
      <c r="A68" s="27" t="s">
        <v>160</v>
      </c>
      <c r="B68" s="28" t="n">
        <f aca="false">SUM($B$60:$B$67)</f>
        <v>6500</v>
      </c>
    </row>
    <row r="70" customFormat="false" ht="15" hidden="false" customHeight="false" outlineLevel="0" collapsed="false">
      <c r="A70" s="22" t="s">
        <v>161</v>
      </c>
      <c r="B70" s="23"/>
      <c r="C70" s="23"/>
      <c r="D70" s="23"/>
      <c r="E70" s="23"/>
    </row>
    <row r="71" customFormat="false" ht="15" hidden="false" customHeight="false" outlineLevel="0" collapsed="false">
      <c r="A71" s="8" t="s">
        <v>162</v>
      </c>
      <c r="B71" s="31" t="n">
        <f aca="false">$D$36+$E$56+$B$68</f>
        <v>115623.7834</v>
      </c>
      <c r="F71" s="12" t="s">
        <v>163</v>
      </c>
    </row>
    <row r="72" customFormat="false" ht="15" hidden="false" customHeight="false" outlineLevel="0" collapsed="false">
      <c r="A72" s="32" t="s">
        <v>164</v>
      </c>
      <c r="B72" s="25" t="n">
        <v>0.05</v>
      </c>
      <c r="F72" s="12" t="s">
        <v>165</v>
      </c>
    </row>
    <row r="73" customFormat="false" ht="15" hidden="false" customHeight="false" outlineLevel="0" collapsed="false">
      <c r="A73" s="8" t="s">
        <v>166</v>
      </c>
      <c r="B73" s="31" t="n">
        <f aca="false">$B$71*$B$72</f>
        <v>5781.18917</v>
      </c>
    </row>
    <row r="74" customFormat="false" ht="15" hidden="false" customHeight="false" outlineLevel="0" collapsed="false">
      <c r="A74" s="27" t="s">
        <v>167</v>
      </c>
      <c r="B74" s="28" t="n">
        <f aca="false">$B$71+$B$73</f>
        <v>121404.97257</v>
      </c>
      <c r="F74" s="12" t="s">
        <v>168</v>
      </c>
    </row>
    <row r="75" customFormat="false" ht="15" hidden="false" customHeight="false" outlineLevel="0" collapsed="false">
      <c r="A75" s="8" t="s">
        <v>169</v>
      </c>
      <c r="B75" s="33" t="n">
        <f aca="false">IFERROR($B$74/$B$9,"")</f>
        <v>485.61989028</v>
      </c>
      <c r="F75" s="12" t="s">
        <v>170</v>
      </c>
    </row>
    <row r="77" customFormat="false" ht="15" hidden="false" customHeight="false" outlineLevel="0" collapsed="false">
      <c r="A77" s="32" t="s">
        <v>171</v>
      </c>
      <c r="B77" s="25" t="n">
        <v>0.35</v>
      </c>
      <c r="F77" s="12" t="s">
        <v>172</v>
      </c>
    </row>
    <row r="78" customFormat="false" ht="15" hidden="false" customHeight="false" outlineLevel="0" collapsed="false">
      <c r="A78" s="8" t="s">
        <v>173</v>
      </c>
      <c r="B78" s="31" t="n">
        <f aca="false">IFERROR($B$74/(1-$B$77),"")</f>
        <v>186776.880876923</v>
      </c>
    </row>
    <row r="79" customFormat="false" ht="15" hidden="false" customHeight="false" outlineLevel="0" collapsed="false">
      <c r="A79" s="34" t="s">
        <v>174</v>
      </c>
      <c r="B79" s="35" t="n">
        <f aca="false">IFERROR($B$78/$B$9,"")</f>
        <v>747.107523507692</v>
      </c>
      <c r="F79" s="12" t="s">
        <v>175</v>
      </c>
    </row>
    <row r="81" customFormat="false" ht="15" hidden="false" customHeight="false" outlineLevel="0" collapsed="false">
      <c r="A81" s="32" t="s">
        <v>176</v>
      </c>
      <c r="B81" s="25" t="n">
        <v>0.05</v>
      </c>
      <c r="F81" s="12" t="s">
        <v>177</v>
      </c>
    </row>
    <row r="82" customFormat="false" ht="15" hidden="false" customHeight="false" outlineLevel="0" collapsed="false">
      <c r="A82" s="8" t="s">
        <v>178</v>
      </c>
      <c r="B82" s="31" t="n">
        <f aca="false">$B$78*$B$81</f>
        <v>9338.84404384615</v>
      </c>
    </row>
    <row r="83" customFormat="false" ht="15" hidden="false" customHeight="false" outlineLevel="0" collapsed="false">
      <c r="A83" s="27" t="s">
        <v>179</v>
      </c>
      <c r="B83" s="28" t="n">
        <f aca="false">$B$78+$B$82</f>
        <v>196115.724920769</v>
      </c>
    </row>
    <row r="84" customFormat="false" ht="15" hidden="false" customHeight="false" outlineLevel="0" collapsed="false">
      <c r="A84" s="8" t="s">
        <v>180</v>
      </c>
      <c r="B84" s="36" t="n">
        <f aca="false">IFERROR($B$83/$B$9,"")</f>
        <v>784.462899683077</v>
      </c>
    </row>
    <row r="86" customFormat="false" ht="15" hidden="false" customHeight="false" outlineLevel="0" collapsed="false">
      <c r="A86" s="8" t="s">
        <v>181</v>
      </c>
      <c r="B86" s="31" t="n">
        <f aca="false">$B$78-$B$74</f>
        <v>65371.9083069231</v>
      </c>
    </row>
    <row r="87" customFormat="false" ht="15" hidden="false" customHeight="false" outlineLevel="0" collapsed="false">
      <c r="A87" s="8" t="s">
        <v>182</v>
      </c>
      <c r="B87" s="37" t="n">
        <f aca="false">IFERROR($B$86/$B$78,"")</f>
        <v>0.35</v>
      </c>
      <c r="F87" s="12" t="s">
        <v>183</v>
      </c>
    </row>
    <row r="88" customFormat="false" ht="15" hidden="false" customHeight="false" outlineLevel="0" collapsed="false">
      <c r="A88" s="8" t="s">
        <v>184</v>
      </c>
      <c r="B88" s="37" t="n">
        <f aca="false">IFERROR($D$36/$B$78,"")</f>
        <v>0.351139729350214</v>
      </c>
      <c r="F88" s="12" t="s">
        <v>185</v>
      </c>
    </row>
    <row r="90" customFormat="false" ht="15" hidden="false" customHeight="false" outlineLevel="0" collapsed="false">
      <c r="A90" s="38" t="s">
        <v>186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6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30"/>
    <col collapsed="false" customWidth="true" hidden="false" outlineLevel="0" max="3" min="3" style="0" width="12"/>
    <col collapsed="false" customWidth="true" hidden="false" outlineLevel="0" max="6" min="4" style="0" width="18"/>
    <col collapsed="false" customWidth="true" hidden="false" outlineLevel="0" max="7" min="7" style="0" width="14"/>
    <col collapsed="false" customWidth="true" hidden="false" outlineLevel="0" max="8" min="8" style="0" width="44"/>
  </cols>
  <sheetData>
    <row r="1" customFormat="false" ht="24" hidden="false" customHeight="true" outlineLevel="0" collapsed="false">
      <c r="A1" s="1" t="s">
        <v>187</v>
      </c>
    </row>
    <row r="2" customFormat="false" ht="15" hidden="false" customHeight="false" outlineLevel="0" collapsed="false">
      <c r="A2" s="2" t="s">
        <v>188</v>
      </c>
    </row>
    <row r="6" customFormat="false" ht="30" hidden="false" customHeight="true" outlineLevel="0" collapsed="false">
      <c r="A6" s="13" t="s">
        <v>189</v>
      </c>
      <c r="B6" s="13" t="s">
        <v>190</v>
      </c>
      <c r="C6" s="13" t="s">
        <v>191</v>
      </c>
      <c r="D6" s="13" t="s">
        <v>192</v>
      </c>
      <c r="E6" s="13" t="s">
        <v>193</v>
      </c>
      <c r="F6" s="13" t="s">
        <v>194</v>
      </c>
      <c r="G6" s="13" t="s">
        <v>195</v>
      </c>
      <c r="H6" s="13" t="s">
        <v>196</v>
      </c>
    </row>
    <row r="7" customFormat="false" ht="15" hidden="false" customHeight="false" outlineLevel="0" collapsed="false">
      <c r="A7" s="14" t="s">
        <v>135</v>
      </c>
      <c r="B7" s="14" t="s">
        <v>197</v>
      </c>
      <c r="C7" s="39" t="n">
        <v>250</v>
      </c>
      <c r="D7" s="30" t="n">
        <v>187500</v>
      </c>
      <c r="E7" s="30" t="n">
        <v>121875</v>
      </c>
      <c r="F7" s="30" t="n">
        <v>128400</v>
      </c>
      <c r="G7" s="40" t="n">
        <f aca="false">IF($D7="","",IFERROR(($D7-$F7)/$D7,""))</f>
        <v>0.3152</v>
      </c>
      <c r="H7" s="16" t="s">
        <v>198</v>
      </c>
    </row>
    <row r="8" customFormat="false" ht="15" hidden="false" customHeight="false" outlineLevel="0" collapsed="false">
      <c r="A8" s="14"/>
      <c r="B8" s="14"/>
      <c r="C8" s="39"/>
      <c r="D8" s="30"/>
      <c r="E8" s="30"/>
      <c r="F8" s="30"/>
      <c r="G8" s="40" t="str">
        <f aca="false">IF($D8="","",IFERROR(($D8-$F8)/$D8,""))</f>
        <v/>
      </c>
      <c r="H8" s="14"/>
    </row>
    <row r="9" customFormat="false" ht="15" hidden="false" customHeight="false" outlineLevel="0" collapsed="false">
      <c r="A9" s="14"/>
      <c r="B9" s="14"/>
      <c r="C9" s="39"/>
      <c r="D9" s="30"/>
      <c r="E9" s="30"/>
      <c r="F9" s="30"/>
      <c r="G9" s="40" t="str">
        <f aca="false">IF($D9="","",IFERROR(($D9-$F9)/$D9,""))</f>
        <v/>
      </c>
      <c r="H9" s="14"/>
    </row>
    <row r="10" customFormat="false" ht="15" hidden="false" customHeight="false" outlineLevel="0" collapsed="false">
      <c r="A10" s="14"/>
      <c r="B10" s="14"/>
      <c r="C10" s="39"/>
      <c r="D10" s="30"/>
      <c r="E10" s="30"/>
      <c r="F10" s="30"/>
      <c r="G10" s="40" t="str">
        <f aca="false">IF($D10="","",IFERROR(($D10-$F10)/$D10,""))</f>
        <v/>
      </c>
      <c r="H10" s="14"/>
    </row>
    <row r="11" customFormat="false" ht="15" hidden="false" customHeight="false" outlineLevel="0" collapsed="false">
      <c r="A11" s="14"/>
      <c r="B11" s="14"/>
      <c r="C11" s="39"/>
      <c r="D11" s="30"/>
      <c r="E11" s="30"/>
      <c r="F11" s="30"/>
      <c r="G11" s="40" t="str">
        <f aca="false">IF($D11="","",IFERROR(($D11-$F11)/$D11,""))</f>
        <v/>
      </c>
      <c r="H11" s="14"/>
    </row>
    <row r="12" customFormat="false" ht="15" hidden="false" customHeight="false" outlineLevel="0" collapsed="false">
      <c r="A12" s="14"/>
      <c r="B12" s="14"/>
      <c r="C12" s="39"/>
      <c r="D12" s="30"/>
      <c r="E12" s="30"/>
      <c r="F12" s="30"/>
      <c r="G12" s="40" t="str">
        <f aca="false">IF($D12="","",IFERROR(($D12-$F12)/$D12,""))</f>
        <v/>
      </c>
      <c r="H12" s="14"/>
    </row>
    <row r="13" customFormat="false" ht="15" hidden="false" customHeight="false" outlineLevel="0" collapsed="false">
      <c r="A13" s="14"/>
      <c r="B13" s="14"/>
      <c r="C13" s="39"/>
      <c r="D13" s="30"/>
      <c r="E13" s="30"/>
      <c r="F13" s="30"/>
      <c r="G13" s="40" t="str">
        <f aca="false">IF($D13="","",IFERROR(($D13-$F13)/$D13,""))</f>
        <v/>
      </c>
      <c r="H13" s="14"/>
    </row>
    <row r="14" customFormat="false" ht="15" hidden="false" customHeight="false" outlineLevel="0" collapsed="false">
      <c r="A14" s="14"/>
      <c r="B14" s="14"/>
      <c r="C14" s="39"/>
      <c r="D14" s="30"/>
      <c r="E14" s="30"/>
      <c r="F14" s="30"/>
      <c r="G14" s="40" t="str">
        <f aca="false">IF($D14="","",IFERROR(($D14-$F14)/$D14,""))</f>
        <v/>
      </c>
      <c r="H14" s="14"/>
    </row>
    <row r="15" customFormat="false" ht="15" hidden="false" customHeight="false" outlineLevel="0" collapsed="false">
      <c r="A15" s="14"/>
      <c r="B15" s="14"/>
      <c r="C15" s="39"/>
      <c r="D15" s="30"/>
      <c r="E15" s="30"/>
      <c r="F15" s="30"/>
      <c r="G15" s="40" t="str">
        <f aca="false">IF($D15="","",IFERROR(($D15-$F15)/$D15,""))</f>
        <v/>
      </c>
      <c r="H15" s="14"/>
    </row>
    <row r="16" customFormat="false" ht="15" hidden="false" customHeight="false" outlineLevel="0" collapsed="false">
      <c r="A16" s="14"/>
      <c r="B16" s="14"/>
      <c r="C16" s="39"/>
      <c r="D16" s="30"/>
      <c r="E16" s="30"/>
      <c r="F16" s="30"/>
      <c r="G16" s="40" t="str">
        <f aca="false">IF($D16="","",IFERROR(($D16-$F16)/$D16,""))</f>
        <v/>
      </c>
      <c r="H16" s="14"/>
    </row>
    <row r="17" customFormat="false" ht="15" hidden="false" customHeight="false" outlineLevel="0" collapsed="false">
      <c r="A17" s="14"/>
      <c r="B17" s="14"/>
      <c r="C17" s="39"/>
      <c r="D17" s="30"/>
      <c r="E17" s="30"/>
      <c r="F17" s="30"/>
      <c r="G17" s="40" t="str">
        <f aca="false">IF($D17="","",IFERROR(($D17-$F17)/$D17,""))</f>
        <v/>
      </c>
      <c r="H17" s="14"/>
    </row>
    <row r="18" customFormat="false" ht="15" hidden="false" customHeight="false" outlineLevel="0" collapsed="false">
      <c r="A18" s="14"/>
      <c r="B18" s="14"/>
      <c r="C18" s="39"/>
      <c r="D18" s="30"/>
      <c r="E18" s="30"/>
      <c r="F18" s="30"/>
      <c r="G18" s="40" t="str">
        <f aca="false">IF($D18="","",IFERROR(($D18-$F18)/$D18,""))</f>
        <v/>
      </c>
      <c r="H18" s="14"/>
    </row>
    <row r="19" customFormat="false" ht="15" hidden="false" customHeight="false" outlineLevel="0" collapsed="false">
      <c r="A19" s="14"/>
      <c r="B19" s="14"/>
      <c r="C19" s="39"/>
      <c r="D19" s="30"/>
      <c r="E19" s="30"/>
      <c r="F19" s="30"/>
      <c r="G19" s="40" t="str">
        <f aca="false">IF($D19="","",IFERROR(($D19-$F19)/$D19,""))</f>
        <v/>
      </c>
      <c r="H19" s="14"/>
    </row>
    <row r="20" customFormat="false" ht="15" hidden="false" customHeight="false" outlineLevel="0" collapsed="false">
      <c r="A20" s="14"/>
      <c r="B20" s="14"/>
      <c r="C20" s="39"/>
      <c r="D20" s="30"/>
      <c r="E20" s="30"/>
      <c r="F20" s="30"/>
      <c r="G20" s="40" t="str">
        <f aca="false">IF($D20="","",IFERROR(($D20-$F20)/$D20,""))</f>
        <v/>
      </c>
      <c r="H20" s="14"/>
    </row>
    <row r="21" customFormat="false" ht="15" hidden="false" customHeight="false" outlineLevel="0" collapsed="false">
      <c r="A21" s="14"/>
      <c r="B21" s="14"/>
      <c r="C21" s="39"/>
      <c r="D21" s="30"/>
      <c r="E21" s="30"/>
      <c r="F21" s="30"/>
      <c r="G21" s="40" t="str">
        <f aca="false">IF($D21="","",IFERROR(($D21-$F21)/$D21,""))</f>
        <v/>
      </c>
      <c r="H21" s="14"/>
    </row>
    <row r="22" customFormat="false" ht="15" hidden="false" customHeight="false" outlineLevel="0" collapsed="false">
      <c r="A22" s="14"/>
      <c r="B22" s="14"/>
      <c r="C22" s="39"/>
      <c r="D22" s="30"/>
      <c r="E22" s="30"/>
      <c r="F22" s="30"/>
      <c r="G22" s="40" t="str">
        <f aca="false">IF($D22="","",IFERROR(($D22-$F22)/$D22,""))</f>
        <v/>
      </c>
      <c r="H22" s="14"/>
    </row>
    <row r="23" customFormat="false" ht="15" hidden="false" customHeight="false" outlineLevel="0" collapsed="false">
      <c r="A23" s="14"/>
      <c r="B23" s="14"/>
      <c r="C23" s="39"/>
      <c r="D23" s="30"/>
      <c r="E23" s="30"/>
      <c r="F23" s="30"/>
      <c r="G23" s="40" t="str">
        <f aca="false">IF($D23="","",IFERROR(($D23-$F23)/$D23,""))</f>
        <v/>
      </c>
      <c r="H23" s="14"/>
    </row>
    <row r="24" customFormat="false" ht="15" hidden="false" customHeight="false" outlineLevel="0" collapsed="false">
      <c r="A24" s="14"/>
      <c r="B24" s="14"/>
      <c r="C24" s="39"/>
      <c r="D24" s="30"/>
      <c r="E24" s="30"/>
      <c r="F24" s="30"/>
      <c r="G24" s="40" t="str">
        <f aca="false">IF($D24="","",IFERROR(($D24-$F24)/$D24,""))</f>
        <v/>
      </c>
      <c r="H24" s="14"/>
    </row>
    <row r="25" customFormat="false" ht="15" hidden="false" customHeight="false" outlineLevel="0" collapsed="false">
      <c r="A25" s="14"/>
      <c r="B25" s="14"/>
      <c r="C25" s="39"/>
      <c r="D25" s="30"/>
      <c r="E25" s="30"/>
      <c r="F25" s="30"/>
      <c r="G25" s="40" t="str">
        <f aca="false">IF($D25="","",IFERROR(($D25-$F25)/$D25,""))</f>
        <v/>
      </c>
      <c r="H25" s="14"/>
    </row>
    <row r="26" customFormat="false" ht="15" hidden="false" customHeight="false" outlineLevel="0" collapsed="false">
      <c r="A26" s="14"/>
      <c r="B26" s="14"/>
      <c r="C26" s="39"/>
      <c r="D26" s="30"/>
      <c r="E26" s="30"/>
      <c r="F26" s="30"/>
      <c r="G26" s="40" t="str">
        <f aca="false">IF($D26="","",IFERROR(($D26-$F26)/$D26,""))</f>
        <v/>
      </c>
      <c r="H26" s="14"/>
    </row>
    <row r="27" customFormat="false" ht="15" hidden="false" customHeight="false" outlineLevel="0" collapsed="false">
      <c r="A27" s="14"/>
      <c r="B27" s="14"/>
      <c r="C27" s="39"/>
      <c r="D27" s="30"/>
      <c r="E27" s="30"/>
      <c r="F27" s="30"/>
      <c r="G27" s="40" t="str">
        <f aca="false">IF($D27="","",IFERROR(($D27-$F27)/$D27,""))</f>
        <v/>
      </c>
      <c r="H27" s="14"/>
    </row>
    <row r="28" customFormat="false" ht="15" hidden="false" customHeight="false" outlineLevel="0" collapsed="false">
      <c r="A28" s="14"/>
      <c r="B28" s="14"/>
      <c r="C28" s="39"/>
      <c r="D28" s="30"/>
      <c r="E28" s="30"/>
      <c r="F28" s="30"/>
      <c r="G28" s="40" t="str">
        <f aca="false">IF($D28="","",IFERROR(($D28-$F28)/$D28,""))</f>
        <v/>
      </c>
      <c r="H28" s="14"/>
    </row>
    <row r="29" customFormat="false" ht="15" hidden="false" customHeight="false" outlineLevel="0" collapsed="false">
      <c r="A29" s="14"/>
      <c r="B29" s="14"/>
      <c r="C29" s="39"/>
      <c r="D29" s="30"/>
      <c r="E29" s="30"/>
      <c r="F29" s="30"/>
      <c r="G29" s="40" t="str">
        <f aca="false">IF($D29="","",IFERROR(($D29-$F29)/$D29,""))</f>
        <v/>
      </c>
      <c r="H29" s="14"/>
    </row>
    <row r="30" customFormat="false" ht="15" hidden="false" customHeight="false" outlineLevel="0" collapsed="false">
      <c r="A30" s="14"/>
      <c r="B30" s="14"/>
      <c r="C30" s="39"/>
      <c r="D30" s="30"/>
      <c r="E30" s="30"/>
      <c r="F30" s="30"/>
      <c r="G30" s="40" t="str">
        <f aca="false">IF($D30="","",IFERROR(($D30-$F30)/$D30,""))</f>
        <v/>
      </c>
      <c r="H30" s="14"/>
    </row>
    <row r="31" customFormat="false" ht="15" hidden="false" customHeight="false" outlineLevel="0" collapsed="false">
      <c r="A31" s="14"/>
      <c r="B31" s="14"/>
      <c r="C31" s="39"/>
      <c r="D31" s="30"/>
      <c r="E31" s="30"/>
      <c r="F31" s="30"/>
      <c r="G31" s="40" t="str">
        <f aca="false">IF($D31="","",IFERROR(($D31-$F31)/$D31,""))</f>
        <v/>
      </c>
      <c r="H31" s="14"/>
    </row>
    <row r="32" customFormat="false" ht="15" hidden="false" customHeight="false" outlineLevel="0" collapsed="false">
      <c r="A32" s="14"/>
      <c r="B32" s="14"/>
      <c r="C32" s="39"/>
      <c r="D32" s="30"/>
      <c r="E32" s="30"/>
      <c r="F32" s="30"/>
      <c r="G32" s="40" t="str">
        <f aca="false">IF($D32="","",IFERROR(($D32-$F32)/$D32,""))</f>
        <v/>
      </c>
      <c r="H32" s="14"/>
    </row>
    <row r="33" customFormat="false" ht="15" hidden="false" customHeight="false" outlineLevel="0" collapsed="false">
      <c r="A33" s="14"/>
      <c r="B33" s="14"/>
      <c r="C33" s="39"/>
      <c r="D33" s="30"/>
      <c r="E33" s="30"/>
      <c r="F33" s="30"/>
      <c r="G33" s="40" t="str">
        <f aca="false">IF($D33="","",IFERROR(($D33-$F33)/$D33,""))</f>
        <v/>
      </c>
      <c r="H33" s="14"/>
    </row>
    <row r="34" customFormat="false" ht="15" hidden="false" customHeight="false" outlineLevel="0" collapsed="false">
      <c r="A34" s="14"/>
      <c r="B34" s="14"/>
      <c r="C34" s="39"/>
      <c r="D34" s="30"/>
      <c r="E34" s="30"/>
      <c r="F34" s="30"/>
      <c r="G34" s="40" t="str">
        <f aca="false">IF($D34="","",IFERROR(($D34-$F34)/$D34,""))</f>
        <v/>
      </c>
      <c r="H34" s="14"/>
    </row>
    <row r="35" customFormat="false" ht="15" hidden="false" customHeight="false" outlineLevel="0" collapsed="false">
      <c r="A35" s="14"/>
      <c r="B35" s="14"/>
      <c r="C35" s="39"/>
      <c r="D35" s="30"/>
      <c r="E35" s="30"/>
      <c r="F35" s="30"/>
      <c r="G35" s="40" t="str">
        <f aca="false">IF($D35="","",IFERROR(($D35-$F35)/$D35,""))</f>
        <v/>
      </c>
      <c r="H35" s="14"/>
    </row>
    <row r="36" customFormat="false" ht="15" hidden="false" customHeight="false" outlineLevel="0" collapsed="false">
      <c r="A36" s="14"/>
      <c r="B36" s="14"/>
      <c r="C36" s="39"/>
      <c r="D36" s="30"/>
      <c r="E36" s="30"/>
      <c r="F36" s="30"/>
      <c r="G36" s="40" t="str">
        <f aca="false">IF($D36="","",IFERROR(($D36-$F36)/$D36,""))</f>
        <v/>
      </c>
      <c r="H36" s="14"/>
    </row>
    <row r="37" customFormat="false" ht="15" hidden="false" customHeight="false" outlineLevel="0" collapsed="false">
      <c r="A37" s="14"/>
      <c r="B37" s="14"/>
      <c r="C37" s="39"/>
      <c r="D37" s="30"/>
      <c r="E37" s="30"/>
      <c r="F37" s="30"/>
      <c r="G37" s="40" t="str">
        <f aca="false">IF($D37="","",IFERROR(($D37-$F37)/$D37,""))</f>
        <v/>
      </c>
      <c r="H37" s="14"/>
    </row>
    <row r="38" customFormat="false" ht="15" hidden="false" customHeight="false" outlineLevel="0" collapsed="false">
      <c r="A38" s="14"/>
      <c r="B38" s="14"/>
      <c r="C38" s="39"/>
      <c r="D38" s="30"/>
      <c r="E38" s="30"/>
      <c r="F38" s="30"/>
      <c r="G38" s="40" t="str">
        <f aca="false">IF($D38="","",IFERROR(($D38-$F38)/$D38,""))</f>
        <v/>
      </c>
      <c r="H38" s="14"/>
    </row>
    <row r="39" customFormat="false" ht="15" hidden="false" customHeight="false" outlineLevel="0" collapsed="false">
      <c r="A39" s="14"/>
      <c r="B39" s="14"/>
      <c r="C39" s="39"/>
      <c r="D39" s="30"/>
      <c r="E39" s="30"/>
      <c r="F39" s="30"/>
      <c r="G39" s="40" t="str">
        <f aca="false">IF($D39="","",IFERROR(($D39-$F39)/$D39,""))</f>
        <v/>
      </c>
      <c r="H39" s="14"/>
    </row>
    <row r="40" customFormat="false" ht="15" hidden="false" customHeight="false" outlineLevel="0" collapsed="false">
      <c r="A40" s="14"/>
      <c r="B40" s="14"/>
      <c r="C40" s="39"/>
      <c r="D40" s="30"/>
      <c r="E40" s="30"/>
      <c r="F40" s="30"/>
      <c r="G40" s="40" t="str">
        <f aca="false">IF($D40="","",IFERROR(($D40-$F40)/$D40,""))</f>
        <v/>
      </c>
      <c r="H40" s="14"/>
    </row>
    <row r="41" customFormat="false" ht="15" hidden="false" customHeight="false" outlineLevel="0" collapsed="false">
      <c r="A41" s="14"/>
      <c r="B41" s="14"/>
      <c r="C41" s="39"/>
      <c r="D41" s="30"/>
      <c r="E41" s="30"/>
      <c r="F41" s="30"/>
      <c r="G41" s="40" t="str">
        <f aca="false">IF($D41="","",IFERROR(($D41-$F41)/$D41,""))</f>
        <v/>
      </c>
      <c r="H41" s="14"/>
    </row>
    <row r="42" customFormat="false" ht="15" hidden="false" customHeight="false" outlineLevel="0" collapsed="false">
      <c r="A42" s="14"/>
      <c r="B42" s="14"/>
      <c r="C42" s="39"/>
      <c r="D42" s="30"/>
      <c r="E42" s="30"/>
      <c r="F42" s="30"/>
      <c r="G42" s="40" t="str">
        <f aca="false">IF($D42="","",IFERROR(($D42-$F42)/$D42,""))</f>
        <v/>
      </c>
      <c r="H42" s="14"/>
    </row>
    <row r="43" customFormat="false" ht="15" hidden="false" customHeight="false" outlineLevel="0" collapsed="false">
      <c r="A43" s="14"/>
      <c r="B43" s="14"/>
      <c r="C43" s="39"/>
      <c r="D43" s="30"/>
      <c r="E43" s="30"/>
      <c r="F43" s="30"/>
      <c r="G43" s="40" t="str">
        <f aca="false">IF($D43="","",IFERROR(($D43-$F43)/$D43,""))</f>
        <v/>
      </c>
      <c r="H43" s="14"/>
    </row>
    <row r="44" customFormat="false" ht="15" hidden="false" customHeight="false" outlineLevel="0" collapsed="false">
      <c r="A44" s="14"/>
      <c r="B44" s="14"/>
      <c r="C44" s="39"/>
      <c r="D44" s="30"/>
      <c r="E44" s="30"/>
      <c r="F44" s="30"/>
      <c r="G44" s="40" t="str">
        <f aca="false">IF($D44="","",IFERROR(($D44-$F44)/$D44,""))</f>
        <v/>
      </c>
      <c r="H44" s="14"/>
    </row>
    <row r="45" customFormat="false" ht="15" hidden="false" customHeight="false" outlineLevel="0" collapsed="false">
      <c r="A45" s="14"/>
      <c r="B45" s="14"/>
      <c r="C45" s="39"/>
      <c r="D45" s="30"/>
      <c r="E45" s="30"/>
      <c r="F45" s="30"/>
      <c r="G45" s="40" t="str">
        <f aca="false">IF($D45="","",IFERROR(($D45-$F45)/$D45,""))</f>
        <v/>
      </c>
      <c r="H45" s="14"/>
    </row>
    <row r="46" customFormat="false" ht="15" hidden="false" customHeight="false" outlineLevel="0" collapsed="false">
      <c r="A46" s="14"/>
      <c r="B46" s="14"/>
      <c r="C46" s="39"/>
      <c r="D46" s="30"/>
      <c r="E46" s="30"/>
      <c r="F46" s="30"/>
      <c r="G46" s="40" t="str">
        <f aca="false">IF($D46="","",IFERROR(($D46-$F46)/$D46,""))</f>
        <v/>
      </c>
      <c r="H46" s="14"/>
    </row>
    <row r="47" customFormat="false" ht="15" hidden="false" customHeight="false" outlineLevel="0" collapsed="false">
      <c r="A47" s="14"/>
      <c r="B47" s="14"/>
      <c r="C47" s="39"/>
      <c r="D47" s="30"/>
      <c r="E47" s="30"/>
      <c r="F47" s="30"/>
      <c r="G47" s="40" t="str">
        <f aca="false">IF($D47="","",IFERROR(($D47-$F47)/$D47,""))</f>
        <v/>
      </c>
      <c r="H47" s="14"/>
    </row>
    <row r="48" customFormat="false" ht="15" hidden="false" customHeight="false" outlineLevel="0" collapsed="false">
      <c r="A48" s="14"/>
      <c r="B48" s="14"/>
      <c r="C48" s="39"/>
      <c r="D48" s="30"/>
      <c r="E48" s="30"/>
      <c r="F48" s="30"/>
      <c r="G48" s="40" t="str">
        <f aca="false">IF($D48="","",IFERROR(($D48-$F48)/$D48,""))</f>
        <v/>
      </c>
      <c r="H48" s="14"/>
    </row>
    <row r="49" customFormat="false" ht="15" hidden="false" customHeight="false" outlineLevel="0" collapsed="false">
      <c r="A49" s="14"/>
      <c r="B49" s="14"/>
      <c r="C49" s="39"/>
      <c r="D49" s="30"/>
      <c r="E49" s="30"/>
      <c r="F49" s="30"/>
      <c r="G49" s="40" t="str">
        <f aca="false">IF($D49="","",IFERROR(($D49-$F49)/$D49,""))</f>
        <v/>
      </c>
      <c r="H49" s="14"/>
    </row>
    <row r="50" customFormat="false" ht="15" hidden="false" customHeight="false" outlineLevel="0" collapsed="false">
      <c r="A50" s="14"/>
      <c r="B50" s="14"/>
      <c r="C50" s="39"/>
      <c r="D50" s="30"/>
      <c r="E50" s="30"/>
      <c r="F50" s="30"/>
      <c r="G50" s="40" t="str">
        <f aca="false">IF($D50="","",IFERROR(($D50-$F50)/$D50,""))</f>
        <v/>
      </c>
      <c r="H50" s="14"/>
    </row>
    <row r="51" customFormat="false" ht="15" hidden="false" customHeight="false" outlineLevel="0" collapsed="false">
      <c r="A51" s="14"/>
      <c r="B51" s="14"/>
      <c r="C51" s="39"/>
      <c r="D51" s="30"/>
      <c r="E51" s="30"/>
      <c r="F51" s="30"/>
      <c r="G51" s="40" t="str">
        <f aca="false">IF($D51="","",IFERROR(($D51-$F51)/$D51,""))</f>
        <v/>
      </c>
      <c r="H51" s="14"/>
    </row>
    <row r="52" customFormat="false" ht="15" hidden="false" customHeight="false" outlineLevel="0" collapsed="false">
      <c r="A52" s="14"/>
      <c r="B52" s="14"/>
      <c r="C52" s="39"/>
      <c r="D52" s="30"/>
      <c r="E52" s="30"/>
      <c r="F52" s="30"/>
      <c r="G52" s="40" t="str">
        <f aca="false">IF($D52="","",IFERROR(($D52-$F52)/$D52,""))</f>
        <v/>
      </c>
      <c r="H52" s="14"/>
    </row>
    <row r="53" customFormat="false" ht="15" hidden="false" customHeight="false" outlineLevel="0" collapsed="false">
      <c r="A53" s="14"/>
      <c r="B53" s="14"/>
      <c r="C53" s="39"/>
      <c r="D53" s="30"/>
      <c r="E53" s="30"/>
      <c r="F53" s="30"/>
      <c r="G53" s="40" t="str">
        <f aca="false">IF($D53="","",IFERROR(($D53-$F53)/$D53,""))</f>
        <v/>
      </c>
      <c r="H53" s="14"/>
    </row>
    <row r="54" customFormat="false" ht="15" hidden="false" customHeight="false" outlineLevel="0" collapsed="false">
      <c r="A54" s="14"/>
      <c r="B54" s="14"/>
      <c r="C54" s="39"/>
      <c r="D54" s="30"/>
      <c r="E54" s="30"/>
      <c r="F54" s="30"/>
      <c r="G54" s="40" t="str">
        <f aca="false">IF($D54="","",IFERROR(($D54-$F54)/$D54,""))</f>
        <v/>
      </c>
      <c r="H54" s="14"/>
    </row>
    <row r="55" customFormat="false" ht="15" hidden="false" customHeight="false" outlineLevel="0" collapsed="false">
      <c r="A55" s="14"/>
      <c r="B55" s="14"/>
      <c r="C55" s="39"/>
      <c r="D55" s="30"/>
      <c r="E55" s="30"/>
      <c r="F55" s="30"/>
      <c r="G55" s="40" t="str">
        <f aca="false">IF($D55="","",IFERROR(($D55-$F55)/$D55,""))</f>
        <v/>
      </c>
      <c r="H55" s="14"/>
    </row>
    <row r="56" customFormat="false" ht="15" hidden="false" customHeight="false" outlineLevel="0" collapsed="false">
      <c r="A56" s="14"/>
      <c r="B56" s="14"/>
      <c r="C56" s="39"/>
      <c r="D56" s="30"/>
      <c r="E56" s="30"/>
      <c r="F56" s="30"/>
      <c r="G56" s="40" t="str">
        <f aca="false">IF($D56="","",IFERROR(($D56-$F56)/$D56,""))</f>
        <v/>
      </c>
      <c r="H56" s="14"/>
    </row>
    <row r="57" customFormat="false" ht="15" hidden="false" customHeight="false" outlineLevel="0" collapsed="false">
      <c r="A57" s="14"/>
      <c r="B57" s="14"/>
      <c r="C57" s="39"/>
      <c r="D57" s="30"/>
      <c r="E57" s="30"/>
      <c r="F57" s="30"/>
      <c r="G57" s="40" t="str">
        <f aca="false">IF($D57="","",IFERROR(($D57-$F57)/$D57,""))</f>
        <v/>
      </c>
      <c r="H57" s="14"/>
    </row>
    <row r="58" customFormat="false" ht="15" hidden="false" customHeight="false" outlineLevel="0" collapsed="false">
      <c r="A58" s="14"/>
      <c r="B58" s="14"/>
      <c r="C58" s="39"/>
      <c r="D58" s="30"/>
      <c r="E58" s="30"/>
      <c r="F58" s="30"/>
      <c r="G58" s="40" t="str">
        <f aca="false">IF($D58="","",IFERROR(($D58-$F58)/$D58,""))</f>
        <v/>
      </c>
      <c r="H58" s="14"/>
    </row>
    <row r="59" customFormat="false" ht="15" hidden="false" customHeight="false" outlineLevel="0" collapsed="false">
      <c r="A59" s="14"/>
      <c r="B59" s="14"/>
      <c r="C59" s="39"/>
      <c r="D59" s="30"/>
      <c r="E59" s="30"/>
      <c r="F59" s="30"/>
      <c r="G59" s="40" t="str">
        <f aca="false">IF($D59="","",IFERROR(($D59-$F59)/$D59,""))</f>
        <v/>
      </c>
      <c r="H59" s="14"/>
    </row>
    <row r="60" customFormat="false" ht="15" hidden="false" customHeight="false" outlineLevel="0" collapsed="false">
      <c r="A60" s="14"/>
      <c r="B60" s="14"/>
      <c r="C60" s="39"/>
      <c r="D60" s="30"/>
      <c r="E60" s="30"/>
      <c r="F60" s="30"/>
      <c r="G60" s="40" t="str">
        <f aca="false">IF($D60="","",IFERROR(($D60-$F60)/$D60,""))</f>
        <v/>
      </c>
      <c r="H60" s="14"/>
    </row>
    <row r="62" customFormat="false" ht="15" hidden="false" customHeight="false" outlineLevel="0" collapsed="false">
      <c r="A62" s="3" t="s">
        <v>199</v>
      </c>
    </row>
    <row r="63" customFormat="false" ht="15" hidden="false" customHeight="false" outlineLevel="0" collapsed="false">
      <c r="A63" s="8" t="s">
        <v>200</v>
      </c>
      <c r="D63" s="26" t="n">
        <f aca="false">COUNT($C$7:$C$60)</f>
        <v>1</v>
      </c>
    </row>
    <row r="64" customFormat="false" ht="15" hidden="false" customHeight="false" outlineLevel="0" collapsed="false">
      <c r="A64" s="8" t="s">
        <v>201</v>
      </c>
      <c r="D64" s="26" t="n">
        <f aca="false">SUM($C$7:$C$60)</f>
        <v>250</v>
      </c>
    </row>
    <row r="65" customFormat="false" ht="15" hidden="false" customHeight="false" outlineLevel="0" collapsed="false">
      <c r="A65" s="8" t="s">
        <v>202</v>
      </c>
      <c r="D65" s="31" t="n">
        <f aca="false">SUM($D$7:$D$60)</f>
        <v>187500</v>
      </c>
    </row>
    <row r="66" customFormat="false" ht="15" hidden="false" customHeight="false" outlineLevel="0" collapsed="false">
      <c r="A66" s="8" t="s">
        <v>203</v>
      </c>
      <c r="D66" s="31" t="n">
        <f aca="false">SUM($F$7:$F$60)</f>
        <v>128400</v>
      </c>
    </row>
    <row r="67" customFormat="false" ht="15" hidden="false" customHeight="false" outlineLevel="0" collapsed="false">
      <c r="A67" s="8" t="s">
        <v>204</v>
      </c>
      <c r="D67" s="31" t="n">
        <f aca="false">$D$65-$D$66</f>
        <v>59100</v>
      </c>
    </row>
    <row r="68" customFormat="false" ht="15" hidden="false" customHeight="false" outlineLevel="0" collapsed="false">
      <c r="A68" s="8" t="s">
        <v>205</v>
      </c>
      <c r="D68" s="37" t="n">
        <f aca="false">IFERROR($D$67/$D$65,"")</f>
        <v>0.3152</v>
      </c>
    </row>
    <row r="69" customFormat="false" ht="15" hidden="false" customHeight="false" outlineLevel="0" collapsed="false">
      <c r="A69" s="8" t="s">
        <v>206</v>
      </c>
      <c r="D69" s="37" t="n">
        <f aca="false">IFERROR(SUM($F$7:$F$60)/SUM($E$7:$E$60)-1,"")</f>
        <v>0.0535384615384615</v>
      </c>
      <c r="H69" s="12" t="s">
        <v>207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2026-10-02T06:56:10Z</dcterms:created>
  <dc:creator>openpyxl</dc:creator>
  <dc:description/>
  <dc:language>en-US</dc:language>
  <cp:lastModifiedBy/>
  <dcterms:modified xsi:type="dcterms:W3CDTF">2026-10-02T06:56:10Z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